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19440" windowHeight="13140"/>
  </bookViews>
  <sheets>
    <sheet name="приложение 3" sheetId="7" r:id="rId1"/>
    <sheet name="Таблица 2" sheetId="5" r:id="rId2"/>
    <sheet name="Таблица 3" sheetId="6" r:id="rId3"/>
  </sheets>
  <definedNames>
    <definedName name="_xlnm.Print_Area" localSheetId="1">'Таблица 2'!$A$1:$N$430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5" l="1"/>
  <c r="H56" i="7" l="1"/>
  <c r="H54" i="7"/>
  <c r="H52" i="7"/>
  <c r="H51" i="7"/>
  <c r="H50" i="7"/>
  <c r="H49" i="7"/>
  <c r="H46" i="7"/>
  <c r="H45" i="7"/>
  <c r="H42" i="7"/>
  <c r="H40" i="7"/>
  <c r="H37" i="7"/>
  <c r="H36" i="7"/>
  <c r="H35" i="7"/>
  <c r="H34" i="7"/>
  <c r="H33" i="7"/>
  <c r="H32" i="7"/>
  <c r="H31" i="7"/>
  <c r="H28" i="7"/>
  <c r="H27" i="7"/>
  <c r="H26" i="7"/>
  <c r="H24" i="7"/>
  <c r="I11" i="5" l="1"/>
  <c r="I14" i="5"/>
  <c r="H14" i="5"/>
  <c r="I12" i="5"/>
  <c r="H12" i="5"/>
  <c r="I424" i="5"/>
  <c r="I422" i="5"/>
  <c r="H424" i="5"/>
  <c r="H422" i="5"/>
  <c r="H349" i="5" l="1"/>
  <c r="H347" i="5"/>
  <c r="H327" i="5"/>
  <c r="I327" i="5"/>
  <c r="H329" i="5"/>
  <c r="I329" i="5"/>
  <c r="H266" i="5"/>
  <c r="I266" i="5"/>
  <c r="J154" i="5"/>
  <c r="J152" i="5"/>
  <c r="I151" i="5"/>
  <c r="H151" i="5"/>
  <c r="I164" i="5"/>
  <c r="I94" i="5" s="1"/>
  <c r="H164" i="5"/>
  <c r="H94" i="5" s="1"/>
  <c r="I162" i="5"/>
  <c r="I92" i="5" s="1"/>
  <c r="H162" i="5"/>
  <c r="H92" i="5" s="1"/>
  <c r="I214" i="5"/>
  <c r="H214" i="5"/>
  <c r="I212" i="5"/>
  <c r="H212" i="5"/>
  <c r="H236" i="5"/>
  <c r="I236" i="5"/>
  <c r="J239" i="5"/>
  <c r="J237" i="5"/>
  <c r="H62" i="5"/>
  <c r="I27" i="5"/>
  <c r="H27" i="5"/>
  <c r="I29" i="5"/>
  <c r="H29" i="5"/>
  <c r="I62" i="5"/>
  <c r="I64" i="5"/>
  <c r="H64" i="5"/>
  <c r="J39" i="5"/>
  <c r="J37" i="5"/>
  <c r="I36" i="5"/>
  <c r="H36" i="5"/>
  <c r="H91" i="5" l="1"/>
  <c r="J266" i="5"/>
  <c r="H19" i="5"/>
  <c r="J29" i="5"/>
  <c r="I19" i="5"/>
  <c r="J151" i="5"/>
  <c r="H17" i="5"/>
  <c r="I17" i="5"/>
  <c r="H26" i="5"/>
  <c r="I26" i="5"/>
  <c r="J26" i="5" s="1"/>
  <c r="J236" i="5"/>
  <c r="J36" i="5"/>
  <c r="M24" i="6" l="1"/>
  <c r="I263" i="5" l="1"/>
  <c r="I304" i="5"/>
  <c r="I264" i="5" s="1"/>
  <c r="H304" i="5"/>
  <c r="H264" i="5" s="1"/>
  <c r="I302" i="5"/>
  <c r="I262" i="5" s="1"/>
  <c r="H302" i="5"/>
  <c r="H262" i="5" s="1"/>
  <c r="I306" i="5"/>
  <c r="H306" i="5"/>
  <c r="I296" i="5"/>
  <c r="H296" i="5"/>
  <c r="I261" i="5" l="1"/>
  <c r="I301" i="5"/>
  <c r="H301" i="5"/>
  <c r="H319" i="5"/>
  <c r="I311" i="5"/>
  <c r="H311" i="5"/>
  <c r="J284" i="5"/>
  <c r="I281" i="5"/>
  <c r="H281" i="5"/>
  <c r="H261" i="5" l="1"/>
  <c r="J281" i="5"/>
  <c r="I379" i="5" l="1"/>
  <c r="H379" i="5"/>
  <c r="I377" i="5"/>
  <c r="H377" i="5"/>
  <c r="I244" i="5" l="1"/>
  <c r="H244" i="5"/>
  <c r="I242" i="5"/>
  <c r="H242" i="5"/>
  <c r="J254" i="5"/>
  <c r="I251" i="5"/>
  <c r="H251" i="5"/>
  <c r="J251" i="5" l="1"/>
  <c r="J229" i="5"/>
  <c r="I226" i="5"/>
  <c r="H226" i="5"/>
  <c r="J226" i="5" l="1"/>
  <c r="I331" i="5"/>
  <c r="J102" i="5" l="1"/>
  <c r="I82" i="5" l="1"/>
  <c r="H82" i="5"/>
  <c r="I84" i="5"/>
  <c r="H84" i="5"/>
  <c r="H76" i="5"/>
  <c r="H41" i="5" l="1"/>
  <c r="I41" i="5"/>
  <c r="H31" i="5"/>
  <c r="I13" i="5" l="1"/>
  <c r="I15" i="5"/>
  <c r="H13" i="5"/>
  <c r="H15" i="5"/>
  <c r="J379" i="5"/>
  <c r="I376" i="5"/>
  <c r="H376" i="5"/>
  <c r="H51" i="5"/>
  <c r="I46" i="5"/>
  <c r="H46" i="5"/>
  <c r="J376" i="5" l="1"/>
  <c r="I349" i="5"/>
  <c r="I347" i="5"/>
  <c r="J359" i="5"/>
  <c r="I356" i="5"/>
  <c r="H356" i="5"/>
  <c r="I371" i="5"/>
  <c r="I366" i="5"/>
  <c r="I361" i="5"/>
  <c r="I351" i="5"/>
  <c r="I341" i="5"/>
  <c r="I336" i="5"/>
  <c r="I421" i="5"/>
  <c r="I319" i="5"/>
  <c r="I316" i="5" s="1"/>
  <c r="I271" i="5"/>
  <c r="I286" i="5"/>
  <c r="I291" i="5"/>
  <c r="I426" i="5"/>
  <c r="I321" i="5"/>
  <c r="I276" i="5"/>
  <c r="I326" i="5" l="1"/>
  <c r="I346" i="5"/>
  <c r="J356" i="5"/>
  <c r="I381" i="5" l="1"/>
  <c r="H121" i="5"/>
  <c r="I121" i="5"/>
  <c r="I201" i="5"/>
  <c r="I196" i="5"/>
  <c r="I181" i="5"/>
  <c r="I206" i="5"/>
  <c r="I191" i="5"/>
  <c r="I221" i="5"/>
  <c r="I231" i="5"/>
  <c r="I216" i="5"/>
  <c r="I186" i="5"/>
  <c r="I141" i="5"/>
  <c r="I156" i="5"/>
  <c r="I146" i="5"/>
  <c r="I171" i="5"/>
  <c r="I176" i="5"/>
  <c r="I256" i="5"/>
  <c r="I246" i="5"/>
  <c r="J259" i="5"/>
  <c r="H256" i="5"/>
  <c r="I166" i="5"/>
  <c r="J119" i="5"/>
  <c r="J112" i="5"/>
  <c r="J107" i="5"/>
  <c r="I116" i="5"/>
  <c r="I111" i="5"/>
  <c r="I131" i="5"/>
  <c r="I106" i="5"/>
  <c r="H106" i="5"/>
  <c r="I101" i="5"/>
  <c r="I96" i="5"/>
  <c r="I126" i="5"/>
  <c r="I56" i="5"/>
  <c r="I21" i="5"/>
  <c r="H21" i="5"/>
  <c r="I31" i="5"/>
  <c r="H16" i="5"/>
  <c r="I81" i="5"/>
  <c r="H81" i="5"/>
  <c r="I86" i="5"/>
  <c r="I211" i="5" l="1"/>
  <c r="I241" i="5"/>
  <c r="I161" i="5"/>
  <c r="I61" i="5"/>
  <c r="J256" i="5"/>
  <c r="I16" i="5"/>
  <c r="I136" i="5"/>
  <c r="J106" i="5"/>
  <c r="J67" i="5"/>
  <c r="J62" i="5"/>
  <c r="J72" i="5"/>
  <c r="I66" i="5"/>
  <c r="I71" i="5"/>
  <c r="I76" i="5"/>
  <c r="I91" i="5" l="1"/>
  <c r="J424" i="5" l="1"/>
  <c r="H421" i="5"/>
  <c r="J421" i="5" s="1"/>
  <c r="J429" i="5"/>
  <c r="H426" i="5"/>
  <c r="J426" i="5" s="1"/>
  <c r="J319" i="5"/>
  <c r="H316" i="5"/>
  <c r="J316" i="5" s="1"/>
  <c r="J324" i="5"/>
  <c r="H321" i="5"/>
  <c r="J321" i="5" s="1"/>
  <c r="J274" i="5"/>
  <c r="H271" i="5"/>
  <c r="J271" i="5" s="1"/>
  <c r="J264" i="5"/>
  <c r="J261" i="5"/>
  <c r="J214" i="5"/>
  <c r="H211" i="5"/>
  <c r="J219" i="5"/>
  <c r="H216" i="5"/>
  <c r="J216" i="5" s="1"/>
  <c r="J224" i="5"/>
  <c r="H221" i="5"/>
  <c r="J221" i="5" s="1"/>
  <c r="J234" i="5"/>
  <c r="H231" i="5"/>
  <c r="J231" i="5" s="1"/>
  <c r="J244" i="5"/>
  <c r="H241" i="5"/>
  <c r="J241" i="5" s="1"/>
  <c r="J249" i="5"/>
  <c r="H246" i="5"/>
  <c r="J246" i="5" s="1"/>
  <c r="J174" i="5"/>
  <c r="J172" i="5"/>
  <c r="H171" i="5"/>
  <c r="J171" i="5" s="1"/>
  <c r="J179" i="5"/>
  <c r="J177" i="5"/>
  <c r="H176" i="5"/>
  <c r="J176" i="5" s="1"/>
  <c r="J184" i="5"/>
  <c r="J182" i="5"/>
  <c r="H181" i="5"/>
  <c r="J181" i="5" s="1"/>
  <c r="J189" i="5"/>
  <c r="J187" i="5"/>
  <c r="H186" i="5"/>
  <c r="J186" i="5" s="1"/>
  <c r="H201" i="5"/>
  <c r="J201" i="5" s="1"/>
  <c r="J202" i="5"/>
  <c r="J204" i="5"/>
  <c r="J209" i="5"/>
  <c r="H206" i="5"/>
  <c r="J206" i="5" s="1"/>
  <c r="J199" i="5"/>
  <c r="J197" i="5"/>
  <c r="H196" i="5"/>
  <c r="J196" i="5" s="1"/>
  <c r="J192" i="5"/>
  <c r="H191" i="5"/>
  <c r="J191" i="5" s="1"/>
  <c r="J169" i="5"/>
  <c r="J167" i="5"/>
  <c r="H166" i="5"/>
  <c r="J166" i="5" s="1"/>
  <c r="H116" i="5"/>
  <c r="J116" i="5" s="1"/>
  <c r="J211" i="5" l="1"/>
  <c r="H126" i="5"/>
  <c r="H416" i="5"/>
  <c r="H411" i="5"/>
  <c r="H406" i="5"/>
  <c r="H401" i="5"/>
  <c r="H396" i="5"/>
  <c r="H391" i="5"/>
  <c r="H386" i="5"/>
  <c r="H381" i="5"/>
  <c r="H371" i="5"/>
  <c r="H366" i="5"/>
  <c r="H361" i="5"/>
  <c r="H351" i="5"/>
  <c r="H346" i="5"/>
  <c r="H341" i="5"/>
  <c r="H336" i="5"/>
  <c r="H331" i="5"/>
  <c r="H326" i="5"/>
  <c r="H291" i="5"/>
  <c r="H286" i="5"/>
  <c r="H276" i="5"/>
  <c r="H161" i="5"/>
  <c r="H156" i="5"/>
  <c r="H146" i="5"/>
  <c r="H141" i="5"/>
  <c r="H136" i="5"/>
  <c r="H131" i="5"/>
  <c r="H111" i="5"/>
  <c r="H101" i="5"/>
  <c r="H96" i="5"/>
  <c r="H86" i="5"/>
  <c r="J81" i="5"/>
  <c r="H71" i="5"/>
  <c r="J71" i="5" s="1"/>
  <c r="H66" i="5"/>
  <c r="J66" i="5" s="1"/>
  <c r="H61" i="5"/>
  <c r="J61" i="5" s="1"/>
  <c r="H56" i="5"/>
  <c r="J74" i="5"/>
  <c r="J69" i="5"/>
  <c r="J64" i="5"/>
  <c r="J79" i="5"/>
  <c r="J76" i="5"/>
  <c r="J84" i="5"/>
  <c r="J34" i="5"/>
  <c r="J31" i="5"/>
  <c r="J19" i="5" l="1"/>
  <c r="J17" i="5"/>
  <c r="J14" i="5"/>
  <c r="J12" i="5"/>
  <c r="J419" i="5"/>
  <c r="J414" i="5"/>
  <c r="J409" i="5"/>
  <c r="J404" i="5"/>
  <c r="J399" i="5"/>
  <c r="J394" i="5"/>
  <c r="J392" i="5"/>
  <c r="J389" i="5"/>
  <c r="J387" i="5"/>
  <c r="J384" i="5"/>
  <c r="J374" i="5"/>
  <c r="J369" i="5"/>
  <c r="J364" i="5"/>
  <c r="J361" i="5"/>
  <c r="J354" i="5"/>
  <c r="J352" i="5"/>
  <c r="J349" i="5"/>
  <c r="J347" i="5"/>
  <c r="J344" i="5"/>
  <c r="J339" i="5"/>
  <c r="J337" i="5"/>
  <c r="J329" i="5"/>
  <c r="J327" i="5"/>
  <c r="J294" i="5"/>
  <c r="J289" i="5"/>
  <c r="J279" i="5"/>
  <c r="J164" i="5"/>
  <c r="J162" i="5"/>
  <c r="J159" i="5"/>
  <c r="J157" i="5"/>
  <c r="J149" i="5"/>
  <c r="J147" i="5"/>
  <c r="J144" i="5"/>
  <c r="J142" i="5"/>
  <c r="J139" i="5"/>
  <c r="J134" i="5"/>
  <c r="J127" i="5"/>
  <c r="J124" i="5"/>
  <c r="J114" i="5"/>
  <c r="J104" i="5"/>
  <c r="J99" i="5"/>
  <c r="J94" i="5"/>
  <c r="J92" i="5"/>
  <c r="J89" i="5"/>
  <c r="J59" i="5"/>
  <c r="J54" i="5"/>
  <c r="J47" i="5"/>
  <c r="J44" i="5"/>
  <c r="J24" i="5"/>
  <c r="J276" i="5" l="1"/>
  <c r="J336" i="5"/>
  <c r="J51" i="5"/>
  <c r="J111" i="5"/>
  <c r="J141" i="5"/>
  <c r="J326" i="5"/>
  <c r="J416" i="5"/>
  <c r="J411" i="5"/>
  <c r="J406" i="5"/>
  <c r="J401" i="5"/>
  <c r="J396" i="5"/>
  <c r="J391" i="5"/>
  <c r="J386" i="5"/>
  <c r="J381" i="5"/>
  <c r="J371" i="5"/>
  <c r="J366" i="5"/>
  <c r="J351" i="5"/>
  <c r="J346" i="5"/>
  <c r="J341" i="5"/>
  <c r="J291" i="5"/>
  <c r="J286" i="5"/>
  <c r="J161" i="5"/>
  <c r="J156" i="5"/>
  <c r="J146" i="5"/>
  <c r="J136" i="5"/>
  <c r="J131" i="5"/>
  <c r="J126" i="5"/>
  <c r="J121" i="5"/>
  <c r="J101" i="5"/>
  <c r="J96" i="5"/>
  <c r="J91" i="5"/>
  <c r="J86" i="5"/>
  <c r="J56" i="5"/>
  <c r="J46" i="5"/>
  <c r="J41" i="5"/>
  <c r="J21" i="5"/>
  <c r="J16" i="5"/>
  <c r="J11" i="5"/>
</calcChain>
</file>

<file path=xl/sharedStrings.xml><?xml version="1.0" encoding="utf-8"?>
<sst xmlns="http://schemas.openxmlformats.org/spreadsheetml/2006/main" count="1138" uniqueCount="302">
  <si>
    <t>Приложение 3</t>
  </si>
  <si>
    <t>к Положению</t>
  </si>
  <si>
    <t>о порядке принятия решений о разработке</t>
  </si>
  <si>
    <t>муниципальных программ МО «Баяндаевский район»</t>
  </si>
  <si>
    <t>и их формирования и реализации</t>
  </si>
  <si>
    <t>ГОДОВОЙ (ОПЕРАТИВНЫЙ) ОТЧЕТ</t>
  </si>
  <si>
    <t xml:space="preserve">(О ХОДЕ РЕАЛИЗАЦИИ) ОБ ИСПОЛНЕНИИ МЕРОПРИЯТИЙ МУНИЦИПАЛЬНОЙ ПРОГРАММЫ&lt;*&gt; </t>
  </si>
  <si>
    <t>МО «БАЯНДАЕВСКИЙ РАЙОН»</t>
  </si>
  <si>
    <t>(наименование муниципальной программы</t>
  </si>
  <si>
    <t>МО «Баяндаевский район» (далее - муниципальная программа))</t>
  </si>
  <si>
    <t>Таблица 1</t>
  </si>
  <si>
    <t>Сведения об исполнении целевых показателей муниципальной программы</t>
  </si>
  <si>
    <t>N п/п</t>
  </si>
  <si>
    <t>Наименование целевого показателя</t>
  </si>
  <si>
    <t>Ед. изм.</t>
  </si>
  <si>
    <t>Тип показателя (прогрессирующий, регрессирующий)</t>
  </si>
  <si>
    <t>Плановое значение</t>
  </si>
  <si>
    <t>Фактическое значение</t>
  </si>
  <si>
    <t>Отклонение фактического значения от планового</t>
  </si>
  <si>
    <t>Обоснование причин отклонения</t>
  </si>
  <si>
    <t>-/+</t>
  </si>
  <si>
    <t>%</t>
  </si>
  <si>
    <t>Таблица 2</t>
  </si>
  <si>
    <t>Сведения об исполнении плана мероприятий муниципальной программы</t>
  </si>
  <si>
    <t>N</t>
  </si>
  <si>
    <t>Наименование подпрограммы муниципальной программы, ведомственной целевой программы, основного мероприятия, мероприятия</t>
  </si>
  <si>
    <t>Исполнитель, участники мероприятий</t>
  </si>
  <si>
    <t>Плановый срок исполнения мероприятия</t>
  </si>
  <si>
    <t>Источник финансирования</t>
  </si>
  <si>
    <t>Исполнено за отчетный период, тыс. руб.</t>
  </si>
  <si>
    <t>Процент исполнения           (гр. 8 / гр. 7 x 100), %</t>
  </si>
  <si>
    <t>Наименование показателя мероприятия, единица измерения (тип показателя (прогрессирующий, регрессирующий))</t>
  </si>
  <si>
    <t>Плановое значение показателя мероприятия на 20__ год</t>
  </si>
  <si>
    <t>Фактическое значение показателя мероприятия</t>
  </si>
  <si>
    <t>Обоснование причин отклонения (при наличии)</t>
  </si>
  <si>
    <t>п/п</t>
  </si>
  <si>
    <t>с (месяц)</t>
  </si>
  <si>
    <t>по (месяц)</t>
  </si>
  <si>
    <t>Всего</t>
  </si>
  <si>
    <t>X</t>
  </si>
  <si>
    <t>ОБ</t>
  </si>
  <si>
    <t>ФБ - при наличии</t>
  </si>
  <si>
    <t>МБ - при наличии</t>
  </si>
  <si>
    <t>ИИ - при наличии</t>
  </si>
  <si>
    <t>ФБ</t>
  </si>
  <si>
    <t>МБ</t>
  </si>
  <si>
    <t>ИИ</t>
  </si>
  <si>
    <t>Таблица 3</t>
  </si>
  <si>
    <t>Сведения об исполнении бюджетных инвестиций в объекты капитального строительства мунципальной собственности, включенные в муниципальную программу</t>
  </si>
  <si>
    <t>Наименование объекта</t>
  </si>
  <si>
    <t>Год начала строительства</t>
  </si>
  <si>
    <t>Плановый год ввода в эксплуатацию</t>
  </si>
  <si>
    <t>Реквизиты ПСД (плановый срок утверждения ПСД)</t>
  </si>
  <si>
    <t>Реквизиты государственной экспертизы (плановый срок получения)</t>
  </si>
  <si>
    <t>Вид работ (строительство, реконструкция, кап. ремонт, тех. перевооружение)</t>
  </si>
  <si>
    <t>Сметная стоимость, тыс.руб.</t>
  </si>
  <si>
    <t>Остаток сметной стоимости, тыс.руб.</t>
  </si>
  <si>
    <t>Источники финансирования</t>
  </si>
  <si>
    <t>Объемы финансирования, тыс.руб.</t>
  </si>
  <si>
    <t>предусмотрено</t>
  </si>
  <si>
    <t>исполнено</t>
  </si>
  <si>
    <t>Средства федерального бюджета</t>
  </si>
  <si>
    <t>Средства бюджета Иркутской области</t>
  </si>
  <si>
    <t>Внебюджетные источники</t>
  </si>
  <si>
    <t>Средства бюджета МО «Баяндаевский район»</t>
  </si>
  <si>
    <t>Муниципальная программа МО "Баяндаевский район" "Развитие образования Баяндаевского района" на 2019-2024 годы</t>
  </si>
  <si>
    <t>Ежегодный периодический медицинский осмотр работников общеобразовательных учреждений</t>
  </si>
  <si>
    <t>Ежегодный периодический медицинский осмотр работников  образовательных учреждений дополнительного образования</t>
  </si>
  <si>
    <t>Подпрограмма "Обеспечение деятельности Управления образования администрации МО "Баяндаевский район"</t>
  </si>
  <si>
    <t>Приобретение спортивного оборудования и инвентаря для оснащения в муниципальных организаций, осуществляющих деятельность в сфере физической культуры и спорта</t>
  </si>
  <si>
    <t>Объем финансирования, предусмотренный на 2019 год, тыс. руб.</t>
  </si>
  <si>
    <t>Подпрограмма   "Повышение доступности и качества общего образования в МО "Баяндаевский район" на 2019-2024 г</t>
  </si>
  <si>
    <t>3</t>
  </si>
  <si>
    <t>3.1</t>
  </si>
  <si>
    <t>3.2</t>
  </si>
  <si>
    <t>3.3</t>
  </si>
  <si>
    <t>3.8</t>
  </si>
  <si>
    <t>3.9</t>
  </si>
  <si>
    <t>3.11</t>
  </si>
  <si>
    <t>3.12</t>
  </si>
  <si>
    <t>3.15</t>
  </si>
  <si>
    <t>6.1</t>
  </si>
  <si>
    <t>6.2</t>
  </si>
  <si>
    <t>6.3</t>
  </si>
  <si>
    <t>6.4</t>
  </si>
  <si>
    <t>6.6</t>
  </si>
  <si>
    <t xml:space="preserve"> Подпрограмма "Организация отдыха и оздоровления детей в МО "Баяндаевский район" на 2019-2024 годы"</t>
  </si>
  <si>
    <t>8.1</t>
  </si>
  <si>
    <t>8.2</t>
  </si>
  <si>
    <t>8.3</t>
  </si>
  <si>
    <t>9.1</t>
  </si>
  <si>
    <t>9.2</t>
  </si>
  <si>
    <t>9.3</t>
  </si>
  <si>
    <t>9.4</t>
  </si>
  <si>
    <t>10.Муниципальная программа "Социальная поддержка населения Баяндаевского района на 2019-2024 годы"</t>
  </si>
  <si>
    <t>10.1</t>
  </si>
  <si>
    <t>Реализация муниципальных проектов</t>
  </si>
  <si>
    <t>11.1</t>
  </si>
  <si>
    <t>11.2</t>
  </si>
  <si>
    <t>11.3</t>
  </si>
  <si>
    <t>11.4</t>
  </si>
  <si>
    <t>11.5</t>
  </si>
  <si>
    <t>11.6</t>
  </si>
  <si>
    <t xml:space="preserve"> Содержание детей, освобожденных от родительской платы</t>
  </si>
  <si>
    <t>1.1</t>
  </si>
  <si>
    <t>1.2</t>
  </si>
  <si>
    <t>1.3</t>
  </si>
  <si>
    <t>1.4</t>
  </si>
  <si>
    <t>1.5</t>
  </si>
  <si>
    <t>3.4</t>
  </si>
  <si>
    <t>3.6</t>
  </si>
  <si>
    <t>3.7</t>
  </si>
  <si>
    <t>3.13</t>
  </si>
  <si>
    <t>3.14</t>
  </si>
  <si>
    <t xml:space="preserve"> Организация отдыха детей в каникулярное время на оплату стоимости набора продуктов питания в лагерях с дневным пребыванием</t>
  </si>
  <si>
    <t>Количество воспитанников дошкольных образовательных организаций</t>
  </si>
  <si>
    <t>человек</t>
  </si>
  <si>
    <t xml:space="preserve">прогрессирующий </t>
  </si>
  <si>
    <t>+</t>
  </si>
  <si>
    <t xml:space="preserve">увеличение количества </t>
  </si>
  <si>
    <t>Выполнение плана посещаемости</t>
  </si>
  <si>
    <t>процент</t>
  </si>
  <si>
    <t>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</si>
  <si>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t>
  </si>
  <si>
    <t>Основное мероприятие Обеспечение доступности и качества общего образования</t>
  </si>
  <si>
    <t>Доля школьников, обучающихся по федеральным государственным образовательным стандартам</t>
  </si>
  <si>
    <t>Количество обучающихся общеобразовательных организаций (среднегодовое)</t>
  </si>
  <si>
    <t xml:space="preserve">Доля учащихся 4-х классов, освоивших общеобразовательную программу начального общего образования в полном объеме </t>
  </si>
  <si>
    <t xml:space="preserve"> Доля выпускников 9-х классов, получивших аттестат об общем образовании  </t>
  </si>
  <si>
    <t>Доля выпускников 11-х классов, получивших аттестат о среднем общем образовании от общей численности выпускников</t>
  </si>
  <si>
    <t>доля обучающихся в общеобразовательных организациях муниципального района, занимающихся во вторую cмену, в общей численности обучающихся в общеобразовательных организациях</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</si>
  <si>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t>
  </si>
  <si>
    <t>Основное мероприятие Обеспечение доступности и качества дополнительного образования детей</t>
  </si>
  <si>
    <t xml:space="preserve">Сохранность контингента учащихся от первоначального комплектования (суммарно) </t>
  </si>
  <si>
    <t>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</si>
  <si>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Основное мероприятие Развитие системы оздоровления и отдыха детей</t>
  </si>
  <si>
    <t>Количество детей, отдохнувших в лагерях с дневным пребыванием</t>
  </si>
  <si>
    <t>Доля детей в возрасте от 6 до 18 лет, охваченных организованными формами отдыха, оздоровления и занятости от общего числа детей в возрасте от 6 до 18 лет</t>
  </si>
  <si>
    <t xml:space="preserve">Основное мероприятие Развитие системы выявления и поддержки способностей и талантов у детей </t>
  </si>
  <si>
    <t>Доля обучающихся 5 - 11 классов, принявших участие в школьном этапе Всероссийской олимпиады школьников (в общей численности обучающихся 5 - 11 классов)</t>
  </si>
  <si>
    <t>Количество участников  системы соревнований по основам профессионального мастерства среди обучающихся образовательных организаций по стандартам JuniorSkills (Джуниорскиллс)</t>
  </si>
  <si>
    <t>Количество добровольческих (волонтерских) объединений, в том числе и патриотической направленности</t>
  </si>
  <si>
    <t>количество</t>
  </si>
  <si>
    <t>Количество участников Российского движения школьников от общего числа обучающихся 5-11 классов.</t>
  </si>
  <si>
    <t xml:space="preserve">Основное мероприятие Обеспечение создания условий для реализации муниципальной программы «Развитие образования Баяндаевского района на 2019– 2024 годы»
</t>
  </si>
  <si>
    <t>Эффективность реализации муниципальной программы «Развитие образования Баяндаевского района на 2019 – 2024 годы»</t>
  </si>
  <si>
    <t xml:space="preserve"> Ежегодный периодический медицинский осмотр работников дошкольных образовательных учреждений</t>
  </si>
  <si>
    <t>Муниципальная программа  Развитие образования Баяндаевского района   на 2019 – 2024 годы</t>
  </si>
  <si>
    <t>Подпрограмма  «Дошкольное образование в МО «Баяндаевский район» на 2019-2024 г.г.</t>
  </si>
  <si>
    <t>Подпрограмма   «Дошкольное образование в МО «Баяндаевский район» на 2019-2024 г.г.</t>
  </si>
  <si>
    <t>Подпрограмма «Общее образование в МО «Баяндаевский район» на 2019-2024 г.г.</t>
  </si>
  <si>
    <t>Подпрограмма «Дополнительное образование в МО «Баяндаевский район» на 2019-2024 г.г.</t>
  </si>
  <si>
    <t>Подпрограмма «Организация отдыха и летнего оздоровления детей и подростков в МО «Баяндаевский район» на 2019-2024 г.г.</t>
  </si>
  <si>
    <t>Подпрограмма «Обеспечение деятельности аппарата Управления образования Баяндаевского района  на 2019-2024 гг.</t>
  </si>
  <si>
    <t>Основное мероприятие Обеспечение доступности и качества дошкольного образования</t>
  </si>
  <si>
    <t>1.6</t>
  </si>
  <si>
    <t>3.16</t>
  </si>
  <si>
    <t>Реализация муниципальных проектов согласно критериям</t>
  </si>
  <si>
    <t>Муниципальные проекты</t>
  </si>
  <si>
    <t>6.7</t>
  </si>
  <si>
    <t xml:space="preserve"> Муниципальный проект "Современная школа" (ФБ - поставка оснащения кабинетов Центров Цифрового и гуманитарного профиля МБОУ Баяндаевская СОШ, МБОУ Ользоновская СОШ, МБОУ Хоготовская СОШ, МБ - ремонт помещений (6 кабинетов)</t>
  </si>
  <si>
    <t>Управление образования, МБОУ ДОО</t>
  </si>
  <si>
    <t>Управление образования, МБОУ СОШ, ООШ</t>
  </si>
  <si>
    <t>Управление образования, ДЮСШ, ДДТ</t>
  </si>
  <si>
    <t>Управление образования</t>
  </si>
  <si>
    <t>Управление образования, ДОЛ "Олимп"</t>
  </si>
  <si>
    <t>Управление образования, МБОУ Баяндаевская СОШ, МБОУ Хоготовская СОШ, МБОУ Ользоноская СОШ</t>
  </si>
  <si>
    <t>январь</t>
  </si>
  <si>
    <t xml:space="preserve">декабрь </t>
  </si>
  <si>
    <t>декабрь</t>
  </si>
  <si>
    <t>июнь</t>
  </si>
  <si>
    <t>август</t>
  </si>
  <si>
    <t>Удовлетворение потребности населения в услугах дошкольного образования для детей в возрасте от 3 до 7 лет (статистическая отчетность)</t>
  </si>
  <si>
    <t>Удовлетворение потребности населения в услугах дошкольного образования для детей в возрасте от 3 до 7 лет (данные открытых опросов, анкетирование, количество жалоб, предложений, благодарностей)</t>
  </si>
  <si>
    <t>Х</t>
  </si>
  <si>
    <t xml:space="preserve"> Количество детей, занимающихся в учреждениях дополнительного образования</t>
  </si>
  <si>
    <t>Количество детей, занимающихся в учреждениях дополнительного образования</t>
  </si>
  <si>
    <t>регрессирующий</t>
  </si>
  <si>
    <t xml:space="preserve"> Обеспечение государственных гарантий реализации прав на получение общедоступного и бесплатного (заработная плата работников дошкольных учреждений, начисления на заработную плату, игровое оборудование)</t>
  </si>
  <si>
    <t xml:space="preserve"> Обеспечение безопасности жизни воспитанников в дошкольных учреждениях (тревожная кнопка)</t>
  </si>
  <si>
    <t xml:space="preserve">Обслуживание системы видеонаблюдения в дошкольных учреждениях </t>
  </si>
  <si>
    <r>
      <t xml:space="preserve"> Обеспечение государственных гарантий реализации прав на получение общедоступного и бесплатного начального общего, среднего (полного) общего образования в муниципальных бюджетных общеобразовательных учреждениях </t>
    </r>
    <r>
      <rPr>
        <sz val="11"/>
        <color theme="1"/>
        <rFont val="Arial"/>
        <family val="2"/>
        <charset val="204"/>
      </rPr>
      <t>(заработная плата работников общего образования, начисления на заработную плату, интернет, учебники, учебное пособие, канцтовары)</t>
    </r>
  </si>
  <si>
    <t xml:space="preserve"> Обеспечение безопасности жизни учащихся в  учреждениях дополнительного образования (тревожная кнопка)</t>
  </si>
  <si>
    <t xml:space="preserve"> Обеспечение деятельности  по предоставлению мер социальной поддержки многодетных и малоимущих семей (льготное питание)</t>
  </si>
  <si>
    <t xml:space="preserve"> Обеспечение деятельности дошкольных учреждений (электроэнергия, тепловая энергия, вода, дератизация, монтажи установка электрообогревателей, аккарицидная обработка, экспертиза ПСД, курсы кочегаров и бойлеровщиков, установка прибора учета тепловой энергии, организация горячего и холодного водоснабжения, земельный налог, пени, приобретение теплотен, дрова, уголь)</t>
  </si>
  <si>
    <t>сентябрь</t>
  </si>
  <si>
    <t xml:space="preserve"> Обеспечение деятельности аппарата управления Управления образования администрации муниципального образования Баяндаевский район (заработная плата и начисления на нее сотрудников Управления образования)</t>
  </si>
  <si>
    <t xml:space="preserve"> Поддержка талантливых и одаренных детей</t>
  </si>
  <si>
    <t xml:space="preserve"> Проведение конкурсов и итоговой аттестации в образовательных учреждениях (конкурсы, мероприятия, ГСМ, хозрасходы)</t>
  </si>
  <si>
    <t xml:space="preserve"> Муниципальный проект  "Новые возможности для каждого" </t>
  </si>
  <si>
    <t xml:space="preserve">Муниципальный проект «Содействие занятости женщин, имеющих детей – создание условий дошкольного образования для детей в возрасте до 3 лет» </t>
  </si>
  <si>
    <r>
      <t>Муниципальный проект "Поддержка семей, имеющих детей"</t>
    </r>
    <r>
      <rPr>
        <sz val="11"/>
        <color rgb="FFFF0000"/>
        <rFont val="Arial"/>
        <family val="2"/>
        <charset val="204"/>
      </rPr>
      <t xml:space="preserve"> </t>
    </r>
  </si>
  <si>
    <t xml:space="preserve">Муниципальный проект "Цифровая образовательная среда" </t>
  </si>
  <si>
    <t xml:space="preserve"> Муниципальный проект "Молодые профессионалы" </t>
  </si>
  <si>
    <t>капитальный ремонт</t>
  </si>
  <si>
    <t>не приняли участие</t>
  </si>
  <si>
    <t>отсутствие условий для детей младше 1,5 лет</t>
  </si>
  <si>
    <t>обеспечение пожарной безопасности в дошкольных организациях</t>
  </si>
  <si>
    <t>1.8</t>
  </si>
  <si>
    <t>2.</t>
  </si>
  <si>
    <t>2.1</t>
  </si>
  <si>
    <t>муниципальная программа "Профилактика терроризма и  экстремизма на территории МО "Баяндаевский район"</t>
  </si>
  <si>
    <t>обеспечение занятости несовершеннолетних граждан в общеобразоательных организациях</t>
  </si>
  <si>
    <t>реализация мероприятий перечня проектов народных инициатив</t>
  </si>
  <si>
    <t>обеспечение беспатным питьевым молоком обучающихся 1-4 классов муницпальных образовательных учреждений</t>
  </si>
  <si>
    <t>3.18</t>
  </si>
  <si>
    <t>3.19</t>
  </si>
  <si>
    <t>осуществление областных государственных полномочий по обеспечению бесплатным двухразовым питанием детей - инвалидов</t>
  </si>
  <si>
    <t>3.20</t>
  </si>
  <si>
    <t>муницпальная программа "Энергосбережение и повышение энергетической эффективности в МО "Баяндаевский район" на 2019-2024 годы</t>
  </si>
  <si>
    <t>Управление образования, ОО</t>
  </si>
  <si>
    <t>4.1</t>
  </si>
  <si>
    <t>Управление образования, МБОУ Покровская СОШ, МБОУ Половинская СОШ</t>
  </si>
  <si>
    <t>4.2</t>
  </si>
  <si>
    <t>Управление образования, МБОУ Хатар-Хадайская СОШ</t>
  </si>
  <si>
    <t>4.3</t>
  </si>
  <si>
    <t>Управление образования, МБОУ Загатуйская СОШ, МБОУ Нагалыкская СОШ</t>
  </si>
  <si>
    <t>5</t>
  </si>
  <si>
    <t>муниципальная программа "Профилактика терроризма и экстремизма на территории МО "Баяндаевский район"</t>
  </si>
  <si>
    <t>обслуживание системы видеонаблюдения в общеобразовательных учреждениях</t>
  </si>
  <si>
    <t>5.1</t>
  </si>
  <si>
    <t>программа "Повышение доступности и качества дополнительного образования детей" в МО "Баяндаеский район" на 2019-2024 годы</t>
  </si>
  <si>
    <t>обеспечение деятельности дополнительного образования, подведомственных Управлению образования администрации МО "Баяндаевский район"</t>
  </si>
  <si>
    <t>обеспечение функционирования ПФ дополнительного образования детей</t>
  </si>
  <si>
    <t>7</t>
  </si>
  <si>
    <t>обслуживание системы видеонаблюдения в  учреждениях дополнительного образования</t>
  </si>
  <si>
    <t>Муниципальная программа "Поддержка и развитие физической культуры и спорта в МО"Баяндаевский район" на 2019-2024 годы"</t>
  </si>
  <si>
    <t>Управление образования, образовательные организации</t>
  </si>
  <si>
    <t>12.1</t>
  </si>
  <si>
    <t xml:space="preserve">Количество обучающихся общеобразовательных организаций </t>
  </si>
  <si>
    <t>Количество обучающихся общеобразовательных организаций</t>
  </si>
  <si>
    <t>1.7</t>
  </si>
  <si>
    <t>1.7.2</t>
  </si>
  <si>
    <t xml:space="preserve"> Обеспечение деятельности общеобразовательных организаций (эл.энергия, тепловая энергия, дезинсекция, ремонт кровли Кырменской СОШ, бурение скважины Загатуйской СОШ, вывоз ЖБО, наладка системы отопления Хоготовской СОШ, установка пандуса Загатуйской СОШ, ПСД на ремонт Половинской СОШ. демонтаж лестничного маршаПоловинской СОШ,инженерное обследовани е Половинской, Покровской СОШ,антивирус, аккарицидная обработка, мониторинг тех.состояния здания Баяндаевской СОШ, курсы, развод горячей и холодной воды Кырменской ООШ, кадастровые работы, земельный налог, транспортный налог, пени, материалы для строительства гаража Кырменской  ООШ, рециркуляторы, электрооборудование, хозрасходы, ГСМ, ремонт дверей Половинской СОШ, уголь)</t>
  </si>
  <si>
    <t>Обеспечение  безопасности жизни учащихся в общеобразовательных организациях (тревожная кнопка)</t>
  </si>
  <si>
    <t>Ежемесячное денежное вознаграждение за классное руководство педагогическим работникам</t>
  </si>
  <si>
    <t>Обеспечение  безопасности школьных перевозок в  общеобразовательных организациях (техосмотр, ОСАГО, карта водителя, госпошлина, запчасти)</t>
  </si>
  <si>
    <t>5.2</t>
  </si>
  <si>
    <t>обеспечение беспатным горячим питанием, получающих начальное общее образование в муниципальных общеобразовательных организациях</t>
  </si>
  <si>
    <t xml:space="preserve"> Обеспечение бесплатным двухразовым  питанием обучающихся с ограниченными возможностями здоровья в муниципальных общеобразовательных организациях</t>
  </si>
  <si>
    <t>3.10</t>
  </si>
  <si>
    <t>3.17</t>
  </si>
  <si>
    <t>6.5</t>
  </si>
  <si>
    <t>На укрепление материально-технической базы лагеря "Олимп" (приобретение ГДЗК)</t>
  </si>
  <si>
    <t>9.5</t>
  </si>
  <si>
    <t>Обеспечение деятельности (заработная плата работников лагеря "Олимп", начисления на заработную плату, электроэнергия, земельный налог, питание)</t>
  </si>
  <si>
    <t>реализация мероприятий перечня проектов народных инициатив на 2021 год</t>
  </si>
  <si>
    <t>бытовая техника</t>
  </si>
  <si>
    <t>мягкий инвентарь</t>
  </si>
  <si>
    <t>1.7.1</t>
  </si>
  <si>
    <t>Подключение к системе водоснабжения</t>
  </si>
  <si>
    <t>расходы по градостроительной деятельности</t>
  </si>
  <si>
    <t>1.9</t>
  </si>
  <si>
    <t>Капитальный ремонт  МБОУ Половинская СОШ</t>
  </si>
  <si>
    <t>монтаж эвакуационной лестницы</t>
  </si>
  <si>
    <t>ремонт оборудования в бойлерной</t>
  </si>
  <si>
    <t>расходы по градостроительной деятельности (экспертиза, разработка ПСД)</t>
  </si>
  <si>
    <t>приобретение средств обучения и воспитания для оснащения учебных кабинетов</t>
  </si>
  <si>
    <t>приобретение средств обучения и воспитания для создания условий для развития агробизнесобразования</t>
  </si>
  <si>
    <t>4.4</t>
  </si>
  <si>
    <t>замена теплотрассы Х-Хадайской СОШ, текущий ремонт системы отопления Загатуйской СОШ, рем теплотрассы Хоготовской СОШ</t>
  </si>
  <si>
    <t>строительство теплотрассы Хоготовской СОШ</t>
  </si>
  <si>
    <t>Реализация первоочередных по модернизации объектов теплоснабжения (замена котельного оборудования Васильевской СОШ)</t>
  </si>
  <si>
    <t>Реализация первоочередных по модернизации объектов теплоснабжения (строительство блочно-модульной котельной Хоготовской СОШ)</t>
  </si>
  <si>
    <t>5.3</t>
  </si>
  <si>
    <t>работы по выполнению требований террористической безопасности (наружное освещение, частная охрана, оборудование КПП, фиксация КПП на въезде)</t>
  </si>
  <si>
    <t>запчасти для систем видеонаблюдения в общеобразовательных учреждениях</t>
  </si>
  <si>
    <t>Капитальный ремонт спортивного зала МБОУ Покровская СОШ (замена основания полов)</t>
  </si>
  <si>
    <t>оборудование для мытья рук в столовой, ремонт санузлов</t>
  </si>
  <si>
    <t>заработная плата работников дополнительного образования (субвенция)</t>
  </si>
  <si>
    <t xml:space="preserve"> Обеспечение пожарной безопасности в учреждениях дополнительного образования в соответствии с современными лицензионными требованиями (обслуживание АПС, испытание на прочность пожарной лестницы, огнетушители)</t>
  </si>
  <si>
    <t>6.8</t>
  </si>
  <si>
    <t>предрейсовый и послерейсовый медицинский осмотр водителей</t>
  </si>
  <si>
    <t>7.7</t>
  </si>
  <si>
    <t>6.8.1</t>
  </si>
  <si>
    <t>6.8.2</t>
  </si>
  <si>
    <t>оборудование для ФОКа (бытовая техника, мебель, спортинвентарь, музыкальное оборудование)</t>
  </si>
  <si>
    <t>ремонт санузлов</t>
  </si>
  <si>
    <t>Обеспечение деятельности  централизованной бухгалтерии образования (расходы на эл.энергию, земельный и транспортный налоги)</t>
  </si>
  <si>
    <t>Обеспечение деятельности  централизованной бухгалтерии образования (заработная плата и начисления на нее)</t>
  </si>
  <si>
    <t>Здание МБОУ Половинская СОШ</t>
  </si>
  <si>
    <t>Здание спортивного зала МБОУ Покровская СОШ (замена основания полов)</t>
  </si>
  <si>
    <t>создание в общеобразовательных организациях, расположенных в сельской местности, условий для занятий физической культурой и спортом (ремонт спортивного зала Половинская СОШ)</t>
  </si>
  <si>
    <t>Здание спортивного зала МБОУ Половинская СОШ</t>
  </si>
  <si>
    <t>реконструкция</t>
  </si>
  <si>
    <t>№ Дс-0635-0635/04.13 от 20.08.2013 г.</t>
  </si>
  <si>
    <t>реализация мероприятий перечня проектов народных инициатив на 2021 год (огнезащитная обработка)</t>
  </si>
  <si>
    <t>1.2.1</t>
  </si>
  <si>
    <t>1.2.2</t>
  </si>
  <si>
    <t>обеспечениедеятельности по пожарной безопасности в дошкольных организациях</t>
  </si>
  <si>
    <t>Обеспечение пожарной безопасности  в общеобразовательных учреждениях (обслуживание АПС, огнетушители, план эвакуации), монтаж АПС)</t>
  </si>
  <si>
    <t>3.15.1</t>
  </si>
  <si>
    <t>3.15.2</t>
  </si>
  <si>
    <t>3.15.3</t>
  </si>
  <si>
    <t>Строительство здания МБОУ Баяндаевская СОШ</t>
  </si>
  <si>
    <t xml:space="preserve"> ПО СОСТОЯНИЮ НА  31.12.2021 г.</t>
  </si>
  <si>
    <t>2 выпускника не получили аттестат о среднем общем образовании в 2021 году.</t>
  </si>
  <si>
    <t>не окончено строительство здания МБОУ Баяндаевская СОШ</t>
  </si>
  <si>
    <t>требуют капитального ремонта здания МБОУ Загатуйская СОШ, МБОУ Кырменская ООШ, МБОУ Кокоринская ООШ, МБОУ Люрская СОШ, МБОУ Нагалыкская СОШ, МБОУ Покровская СОШ, МБОУ Половинская СОШ, МБОУ Тургеневская СОШ, МБОУ Хатар-Хадайская СОШ, МБОУ Хоготовская СОШ.</t>
  </si>
  <si>
    <t>снижение плановой наполняемости из-за санитарных ограничений</t>
  </si>
  <si>
    <t>требуют ремонта 10 школ</t>
  </si>
  <si>
    <t>ограничения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</si>
</sst>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1" x14ac:knownFonts="1">
    <font>
      <sz val="11"/>
      <color theme="1"/>
      <name val="Calibri"/>
      <family val="2"/>
      <scheme val="minor"/>
    </font>
    <font>
      <sz val="11"/>
      <color theme="1"/>
      <name val="Calibri"/>
      <family val="2"/>
      <charset val="204"/>
      <scheme val="minor"/>
    </font>
    <font>
      <b/>
      <sz val="11"/>
      <color rgb="FF3F3F3F"/>
      <name val="Calibri"/>
      <family val="2"/>
      <charset val="204"/>
      <scheme val="minor"/>
    </font>
    <font>
      <sz val="11"/>
      <color theme="1"/>
      <name val="Times New Roman"/>
      <family val="1"/>
      <charset val="204"/>
    </font>
    <font>
      <sz val="11"/>
      <color rgb="FF3F3F3F"/>
      <name val="Arial"/>
      <family val="2"/>
      <charset val="204"/>
    </font>
    <font>
      <sz val="12"/>
      <color theme="1"/>
      <name val="Times New Roman"/>
      <family val="1"/>
      <charset val="204"/>
    </font>
    <font>
      <sz val="10"/>
      <color theme="1"/>
      <name val="Calibri"/>
      <family val="2"/>
      <charset val="204"/>
      <scheme val="minor"/>
    </font>
    <font>
      <sz val="11"/>
      <color rgb="FF3F3F3F"/>
      <name val="Times New Roman"/>
      <family val="1"/>
      <charset val="204"/>
    </font>
    <font>
      <sz val="11"/>
      <color rgb="FFFF0000"/>
      <name val="Arial"/>
      <family val="2"/>
      <charset val="204"/>
    </font>
    <font>
      <sz val="11"/>
      <color theme="1"/>
      <name val="Arial"/>
      <family val="2"/>
      <charset val="204"/>
    </font>
    <font>
      <b/>
      <sz val="11"/>
      <color theme="1"/>
      <name val="Calibri"/>
      <family val="2"/>
      <charset val="204"/>
      <scheme val="minor"/>
    </font>
    <font>
      <b/>
      <sz val="11"/>
      <color rgb="FF3F3F3F"/>
      <name val="Arial"/>
      <family val="2"/>
      <charset val="204"/>
    </font>
    <font>
      <b/>
      <sz val="11"/>
      <color theme="1"/>
      <name val="Arial"/>
      <family val="2"/>
      <charset val="204"/>
    </font>
    <font>
      <sz val="11"/>
      <color theme="1"/>
      <name val="Calibri"/>
      <family val="2"/>
      <charset val="204"/>
    </font>
    <font>
      <b/>
      <sz val="12"/>
      <color theme="1"/>
      <name val="Times New Roman"/>
      <family val="1"/>
      <charset val="204"/>
    </font>
    <font>
      <sz val="10"/>
      <color theme="1"/>
      <name val="Calibri"/>
      <family val="2"/>
      <charset val="204"/>
    </font>
    <font>
      <b/>
      <sz val="11"/>
      <color theme="1"/>
      <name val="Calibri"/>
      <family val="2"/>
      <charset val="204"/>
    </font>
    <font>
      <b/>
      <sz val="10"/>
      <color theme="1"/>
      <name val="Calibri"/>
      <family val="2"/>
      <charset val="204"/>
    </font>
    <font>
      <sz val="10"/>
      <color theme="1"/>
      <name val="Arial"/>
      <family val="2"/>
      <charset val="204"/>
    </font>
    <font>
      <sz val="12"/>
      <color rgb="FF3F3F3F"/>
      <name val="Times New Roman"/>
      <family val="1"/>
      <charset val="204"/>
    </font>
    <font>
      <sz val="11"/>
      <name val="Times New Roman"/>
      <family val="1"/>
      <charset val="204"/>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1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indexed="64"/>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3F3F3F"/>
      </right>
      <top style="thin">
        <color rgb="FF3F3F3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2" borderId="1" applyNumberFormat="0" applyAlignment="0" applyProtection="0"/>
    <xf numFmtId="0" fontId="1" fillId="0" borderId="0"/>
  </cellStyleXfs>
  <cellXfs count="181">
    <xf numFmtId="0" fontId="0" fillId="0" borderId="0" xfId="0"/>
    <xf numFmtId="0" fontId="3" fillId="0" borderId="0" xfId="2" applyFont="1"/>
    <xf numFmtId="0" fontId="1" fillId="0" borderId="0" xfId="2"/>
    <xf numFmtId="0" fontId="3" fillId="0" borderId="0" xfId="2" applyFont="1" applyAlignment="1">
      <alignment horizontal="left" vertical="center"/>
    </xf>
    <xf numFmtId="0" fontId="3" fillId="0" borderId="0" xfId="2" applyFont="1" applyAlignment="1">
      <alignment horizontal="center"/>
    </xf>
    <xf numFmtId="0" fontId="3" fillId="0" borderId="0" xfId="2" applyFont="1" applyAlignment="1">
      <alignment horizontal="right"/>
    </xf>
    <xf numFmtId="0" fontId="3" fillId="0" borderId="0" xfId="2" applyFont="1" applyAlignment="1">
      <alignment horizontal="justify"/>
    </xf>
    <xf numFmtId="0" fontId="4" fillId="3" borderId="0" xfId="1" applyFont="1" applyFill="1" applyBorder="1"/>
    <xf numFmtId="0" fontId="4" fillId="3" borderId="0" xfId="1" applyFont="1" applyFill="1" applyBorder="1" applyAlignment="1">
      <alignment horizontal="center"/>
    </xf>
    <xf numFmtId="0" fontId="4" fillId="3" borderId="0" xfId="1" applyFont="1" applyFill="1" applyBorder="1" applyAlignment="1">
      <alignment horizontal="right"/>
    </xf>
    <xf numFmtId="0" fontId="1" fillId="0" borderId="0" xfId="2" applyFont="1" applyAlignment="1">
      <alignment wrapText="1"/>
    </xf>
    <xf numFmtId="0" fontId="6" fillId="0" borderId="0" xfId="2" applyFont="1" applyAlignment="1">
      <alignment wrapText="1"/>
    </xf>
    <xf numFmtId="0" fontId="3" fillId="0" borderId="0" xfId="2" applyFont="1" applyAlignment="1">
      <alignment horizontal="center" vertical="center"/>
    </xf>
    <xf numFmtId="0" fontId="3" fillId="0" borderId="0" xfId="2" applyFont="1" applyAlignment="1">
      <alignment horizontal="right" vertical="center"/>
    </xf>
    <xf numFmtId="0" fontId="4" fillId="3" borderId="0" xfId="1" applyFont="1" applyFill="1" applyBorder="1" applyAlignment="1">
      <alignment horizontal="center" vertical="center"/>
    </xf>
    <xf numFmtId="0" fontId="4" fillId="3" borderId="0" xfId="1" applyFont="1" applyFill="1" applyBorder="1" applyAlignment="1">
      <alignment horizontal="left" vertical="center"/>
    </xf>
    <xf numFmtId="0" fontId="4" fillId="3" borderId="1" xfId="1" applyFont="1" applyFill="1" applyBorder="1" applyAlignment="1">
      <alignment horizontal="center" vertical="center" wrapText="1"/>
    </xf>
    <xf numFmtId="0" fontId="4" fillId="3" borderId="1" xfId="1" applyFont="1" applyFill="1" applyAlignment="1">
      <alignment horizontal="center" vertical="center" wrapText="1"/>
    </xf>
    <xf numFmtId="0" fontId="4" fillId="3" borderId="1" xfId="1" applyFont="1" applyFill="1" applyAlignment="1">
      <alignment vertical="center" wrapText="1"/>
    </xf>
    <xf numFmtId="0" fontId="5" fillId="0" borderId="4" xfId="0" applyFont="1" applyBorder="1" applyAlignment="1">
      <alignment horizontal="justify" vertical="center" wrapText="1"/>
    </xf>
    <xf numFmtId="0" fontId="4" fillId="3" borderId="4" xfId="1" applyFont="1" applyFill="1" applyBorder="1" applyAlignment="1">
      <alignment vertical="top" wrapText="1"/>
    </xf>
    <xf numFmtId="0" fontId="4" fillId="3" borderId="4" xfId="1" applyFont="1" applyFill="1" applyBorder="1" applyAlignment="1">
      <alignment wrapText="1"/>
    </xf>
    <xf numFmtId="0" fontId="5" fillId="0" borderId="4" xfId="0" applyFont="1" applyBorder="1" applyAlignment="1">
      <alignment wrapText="1"/>
    </xf>
    <xf numFmtId="0" fontId="4" fillId="3" borderId="1" xfId="1" applyFont="1" applyFill="1" applyAlignment="1">
      <alignment vertical="center" wrapText="1"/>
    </xf>
    <xf numFmtId="0" fontId="4" fillId="3" borderId="4" xfId="1" applyFont="1" applyFill="1" applyBorder="1" applyAlignment="1">
      <alignment horizontal="center" vertical="top" wrapText="1"/>
    </xf>
    <xf numFmtId="0" fontId="4" fillId="3" borderId="4" xfId="1" applyFont="1" applyFill="1" applyBorder="1" applyAlignment="1">
      <alignment horizont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2" applyFont="1" applyBorder="1" applyAlignment="1">
      <alignment horizontal="center" vertical="center"/>
    </xf>
    <xf numFmtId="0" fontId="5" fillId="0" borderId="4" xfId="2" applyFont="1" applyBorder="1"/>
    <xf numFmtId="0" fontId="4" fillId="0" borderId="4" xfId="1" applyFont="1" applyFill="1" applyBorder="1" applyAlignment="1">
      <alignment horizontal="center" wrapText="1"/>
    </xf>
    <xf numFmtId="0" fontId="4" fillId="0" borderId="4" xfId="1" applyFont="1" applyFill="1" applyBorder="1" applyAlignment="1">
      <alignment wrapText="1"/>
    </xf>
    <xf numFmtId="0" fontId="7" fillId="3" borderId="4" xfId="1" applyFont="1" applyFill="1" applyBorder="1" applyAlignment="1">
      <alignment horizontal="center" vertical="center" wrapText="1"/>
    </xf>
    <xf numFmtId="0" fontId="4" fillId="3" borderId="3" xfId="1" applyFont="1" applyFill="1" applyBorder="1" applyAlignment="1">
      <alignment vertical="center" wrapText="1"/>
    </xf>
    <xf numFmtId="164" fontId="4" fillId="3" borderId="4" xfId="1" applyNumberFormat="1" applyFont="1" applyFill="1" applyBorder="1" applyAlignment="1">
      <alignment wrapText="1"/>
    </xf>
    <xf numFmtId="0" fontId="4" fillId="3" borderId="5" xfId="1" applyFont="1" applyFill="1" applyBorder="1" applyAlignment="1">
      <alignment vertical="center" wrapText="1"/>
    </xf>
    <xf numFmtId="0" fontId="4" fillId="3" borderId="4" xfId="1" applyFont="1" applyFill="1" applyBorder="1" applyAlignment="1">
      <alignment horizontal="center" wrapText="1"/>
    </xf>
    <xf numFmtId="0" fontId="4" fillId="3" borderId="9" xfId="1" applyFont="1" applyFill="1" applyBorder="1" applyAlignment="1">
      <alignment vertical="center" wrapText="1"/>
    </xf>
    <xf numFmtId="0" fontId="7" fillId="0" borderId="4" xfId="1" applyFont="1" applyFill="1" applyBorder="1" applyAlignment="1">
      <alignment horizontal="center" vertical="top" wrapText="1"/>
    </xf>
    <xf numFmtId="0" fontId="5" fillId="0" borderId="4"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4" fillId="3" borderId="4" xfId="1" applyFont="1" applyFill="1" applyBorder="1" applyAlignment="1">
      <alignment horizontal="center" wrapText="1"/>
    </xf>
    <xf numFmtId="0" fontId="4" fillId="3" borderId="4" xfId="1" applyFont="1" applyFill="1" applyBorder="1" applyAlignment="1">
      <alignment horizontal="center" wrapText="1"/>
    </xf>
    <xf numFmtId="0" fontId="7" fillId="3" borderId="4" xfId="1" applyFont="1" applyFill="1" applyBorder="1" applyAlignment="1">
      <alignment horizontal="left" vertical="top" wrapText="1"/>
    </xf>
    <xf numFmtId="0" fontId="4" fillId="3" borderId="4" xfId="1" applyFont="1" applyFill="1" applyBorder="1" applyAlignment="1">
      <alignment horizontal="center" wrapText="1"/>
    </xf>
    <xf numFmtId="0" fontId="4" fillId="4" borderId="4" xfId="1" applyFont="1" applyFill="1" applyBorder="1" applyAlignment="1">
      <alignment wrapText="1"/>
    </xf>
    <xf numFmtId="164" fontId="4" fillId="0" borderId="4" xfId="1" applyNumberFormat="1" applyFont="1" applyFill="1" applyBorder="1" applyAlignment="1">
      <alignment wrapText="1"/>
    </xf>
    <xf numFmtId="0" fontId="1" fillId="0" borderId="0" xfId="2" applyFill="1"/>
    <xf numFmtId="0" fontId="0" fillId="0" borderId="0" xfId="0" applyFill="1"/>
    <xf numFmtId="0" fontId="4" fillId="3" borderId="4" xfId="1" applyFont="1" applyFill="1" applyBorder="1" applyAlignment="1">
      <alignment horizontal="center" wrapText="1"/>
    </xf>
    <xf numFmtId="0" fontId="4" fillId="3" borderId="4" xfId="1" applyFont="1" applyFill="1" applyBorder="1" applyAlignment="1">
      <alignment horizontal="center" wrapText="1"/>
    </xf>
    <xf numFmtId="0" fontId="4" fillId="3" borderId="4" xfId="1" applyFont="1" applyFill="1" applyBorder="1" applyAlignment="1">
      <alignment horizontal="center" wrapText="1"/>
    </xf>
    <xf numFmtId="0" fontId="4" fillId="3" borderId="1" xfId="1" applyFont="1" applyFill="1" applyAlignment="1">
      <alignment vertical="center" wrapText="1"/>
    </xf>
    <xf numFmtId="0" fontId="4" fillId="3" borderId="5" xfId="1" applyFont="1" applyFill="1" applyBorder="1" applyAlignment="1">
      <alignment vertical="center" wrapText="1"/>
    </xf>
    <xf numFmtId="0" fontId="4" fillId="3" borderId="4" xfId="1" applyFont="1" applyFill="1" applyBorder="1" applyAlignment="1">
      <alignment horizontal="center" wrapText="1"/>
    </xf>
    <xf numFmtId="164" fontId="4" fillId="3" borderId="1" xfId="1" applyNumberFormat="1" applyFont="1" applyFill="1" applyAlignment="1">
      <alignment vertical="center" wrapText="1"/>
    </xf>
    <xf numFmtId="0" fontId="7" fillId="3" borderId="4" xfId="1" applyFont="1" applyFill="1" applyBorder="1" applyAlignment="1">
      <alignment horizontal="center" vertical="top" wrapText="1"/>
    </xf>
    <xf numFmtId="0" fontId="7" fillId="3" borderId="4" xfId="1" applyFont="1" applyFill="1" applyBorder="1" applyAlignment="1">
      <alignment horizontal="center" wrapText="1"/>
    </xf>
    <xf numFmtId="0" fontId="4" fillId="3" borderId="4" xfId="1" applyFont="1" applyFill="1" applyBorder="1" applyAlignment="1">
      <alignment horizontal="center" wrapText="1"/>
    </xf>
    <xf numFmtId="0" fontId="4" fillId="5" borderId="4" xfId="1" applyFont="1" applyFill="1" applyBorder="1" applyAlignment="1">
      <alignment wrapText="1"/>
    </xf>
    <xf numFmtId="0" fontId="0" fillId="6" borderId="0" xfId="0" applyFill="1"/>
    <xf numFmtId="0" fontId="19" fillId="3" borderId="4" xfId="1" applyFont="1" applyFill="1" applyBorder="1" applyAlignment="1">
      <alignment vertical="center" wrapText="1"/>
    </xf>
    <xf numFmtId="0" fontId="20" fillId="3" borderId="4"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horizontal="left" vertical="center" wrapText="1"/>
    </xf>
    <xf numFmtId="0" fontId="7" fillId="3" borderId="4" xfId="1" applyFont="1" applyFill="1" applyBorder="1" applyAlignment="1">
      <alignment horizontal="center" vertical="top" wrapText="1"/>
    </xf>
    <xf numFmtId="0" fontId="5" fillId="0" borderId="4" xfId="2" applyFont="1" applyBorder="1" applyAlignment="1">
      <alignment horizontal="center"/>
    </xf>
    <xf numFmtId="0" fontId="3" fillId="0" borderId="4" xfId="2" applyFont="1" applyBorder="1" applyAlignment="1">
      <alignment horizontal="center"/>
    </xf>
    <xf numFmtId="0" fontId="7" fillId="3" borderId="4" xfId="1" applyFont="1" applyFill="1" applyBorder="1" applyAlignment="1">
      <alignment horizontal="center" wrapText="1"/>
    </xf>
    <xf numFmtId="0" fontId="4" fillId="3" borderId="6"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4" xfId="1" applyFont="1" applyFill="1" applyBorder="1" applyAlignment="1">
      <alignment horizontal="center" vertical="center" wrapText="1"/>
    </xf>
    <xf numFmtId="49" fontId="5" fillId="0" borderId="4" xfId="2"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2" applyFont="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12" fillId="5" borderId="11"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5" borderId="0"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15" xfId="1" applyFont="1" applyFill="1" applyBorder="1" applyAlignment="1">
      <alignment horizontal="center" vertical="center" wrapText="1"/>
    </xf>
    <xf numFmtId="0" fontId="12" fillId="5" borderId="16" xfId="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14" fillId="0" borderId="6"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7" xfId="2" applyFont="1" applyBorder="1" applyAlignment="1">
      <alignment horizontal="center" vertical="center" wrapText="1"/>
    </xf>
    <xf numFmtId="49" fontId="5" fillId="0" borderId="6" xfId="2" applyNumberFormat="1" applyFont="1" applyBorder="1" applyAlignment="1">
      <alignment horizontal="center" vertical="center" wrapText="1"/>
    </xf>
    <xf numFmtId="49" fontId="5" fillId="0" borderId="8" xfId="2" applyNumberFormat="1" applyFont="1" applyBorder="1" applyAlignment="1">
      <alignment horizontal="center" vertical="center" wrapText="1"/>
    </xf>
    <xf numFmtId="49" fontId="5" fillId="0" borderId="7" xfId="2" applyNumberFormat="1" applyFont="1" applyBorder="1" applyAlignment="1">
      <alignment horizontal="center" vertical="center" wrapText="1"/>
    </xf>
    <xf numFmtId="0" fontId="9" fillId="3" borderId="6"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13"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4" xfId="0" applyFont="1" applyBorder="1" applyAlignment="1">
      <alignment horizontal="center" vertical="center" wrapText="1"/>
    </xf>
    <xf numFmtId="49" fontId="14" fillId="0" borderId="4" xfId="2" applyNumberFormat="1" applyFont="1" applyFill="1" applyBorder="1" applyAlignment="1">
      <alignment horizontal="center" vertical="center" wrapText="1"/>
    </xf>
    <xf numFmtId="49" fontId="5" fillId="0" borderId="4" xfId="2" applyNumberFormat="1" applyFont="1" applyBorder="1" applyAlignment="1">
      <alignment horizontal="center" vertical="center" wrapText="1"/>
    </xf>
    <xf numFmtId="49" fontId="0" fillId="0" borderId="4" xfId="0" applyNumberFormat="1" applyBorder="1" applyAlignment="1">
      <alignment horizontal="center" vertical="center" wrapText="1"/>
    </xf>
    <xf numFmtId="49" fontId="4" fillId="3" borderId="6" xfId="1" applyNumberFormat="1" applyFont="1" applyFill="1" applyBorder="1" applyAlignment="1">
      <alignment horizontal="center" vertical="center" wrapText="1"/>
    </xf>
    <xf numFmtId="49" fontId="4" fillId="3" borderId="8" xfId="1" applyNumberFormat="1" applyFont="1" applyFill="1" applyBorder="1" applyAlignment="1">
      <alignment horizontal="center" vertical="center" wrapText="1"/>
    </xf>
    <xf numFmtId="49" fontId="4" fillId="3" borderId="7"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3" borderId="4" xfId="1" applyFont="1" applyFill="1" applyBorder="1" applyAlignment="1">
      <alignment horizontal="center" vertical="top" wrapText="1"/>
    </xf>
    <xf numFmtId="0" fontId="11" fillId="3" borderId="4" xfId="1" applyFont="1" applyFill="1" applyBorder="1" applyAlignment="1">
      <alignment horizontal="center" vertical="center" wrapText="1"/>
    </xf>
    <xf numFmtId="0" fontId="10" fillId="0" borderId="4" xfId="0" applyFont="1" applyBorder="1" applyAlignment="1">
      <alignment horizontal="center" vertical="center" wrapText="1"/>
    </xf>
    <xf numFmtId="0" fontId="4" fillId="5" borderId="4" xfId="1" applyFont="1" applyFill="1" applyBorder="1" applyAlignment="1">
      <alignment horizontal="center" vertical="center" wrapText="1"/>
    </xf>
    <xf numFmtId="14" fontId="4" fillId="3" borderId="4" xfId="1" applyNumberFormat="1" applyFont="1" applyFill="1" applyBorder="1" applyAlignment="1">
      <alignment horizontal="center" vertical="center" wrapText="1"/>
    </xf>
    <xf numFmtId="49" fontId="4" fillId="3" borderId="4" xfId="1" applyNumberFormat="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0" fillId="5" borderId="4" xfId="0" applyFont="1" applyFill="1" applyBorder="1" applyAlignment="1">
      <alignment horizontal="center" vertical="center" wrapText="1"/>
    </xf>
    <xf numFmtId="49" fontId="11" fillId="3" borderId="6" xfId="1" applyNumberFormat="1" applyFont="1" applyFill="1" applyBorder="1" applyAlignment="1">
      <alignment horizontal="center" vertical="center" wrapText="1"/>
    </xf>
    <xf numFmtId="49" fontId="11" fillId="3" borderId="8" xfId="1" applyNumberFormat="1" applyFont="1" applyFill="1" applyBorder="1" applyAlignment="1">
      <alignment horizontal="center" vertical="center" wrapText="1"/>
    </xf>
    <xf numFmtId="49" fontId="11" fillId="3" borderId="7" xfId="1" applyNumberFormat="1" applyFont="1" applyFill="1" applyBorder="1" applyAlignment="1">
      <alignment horizontal="center" vertical="center" wrapText="1"/>
    </xf>
    <xf numFmtId="0" fontId="4" fillId="3" borderId="6" xfId="1" applyFont="1" applyFill="1" applyBorder="1" applyAlignment="1">
      <alignment horizontal="center" vertical="top" wrapText="1"/>
    </xf>
    <xf numFmtId="0" fontId="4" fillId="3" borderId="8" xfId="1" applyFont="1" applyFill="1" applyBorder="1" applyAlignment="1">
      <alignment horizontal="center" vertical="top" wrapText="1"/>
    </xf>
    <xf numFmtId="0" fontId="4" fillId="3" borderId="7" xfId="1" applyFont="1" applyFill="1" applyBorder="1" applyAlignment="1">
      <alignment horizontal="center" vertical="top" wrapText="1"/>
    </xf>
    <xf numFmtId="0" fontId="4" fillId="3" borderId="6" xfId="1" applyFont="1" applyFill="1" applyBorder="1" applyAlignment="1">
      <alignment horizontal="center" wrapText="1"/>
    </xf>
    <xf numFmtId="0" fontId="4" fillId="3" borderId="8" xfId="1" applyFont="1" applyFill="1" applyBorder="1" applyAlignment="1">
      <alignment horizontal="center" wrapText="1"/>
    </xf>
    <xf numFmtId="0" fontId="4" fillId="3" borderId="7" xfId="1" applyFont="1" applyFill="1" applyBorder="1" applyAlignment="1">
      <alignment horizontal="center" wrapText="1"/>
    </xf>
    <xf numFmtId="0" fontId="12" fillId="3" borderId="10"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0" fillId="0" borderId="4" xfId="0" applyFill="1" applyBorder="1" applyAlignment="1">
      <alignment horizontal="center" vertical="center" wrapText="1"/>
    </xf>
    <xf numFmtId="0" fontId="5" fillId="0" borderId="4" xfId="2" applyFont="1" applyFill="1" applyBorder="1" applyAlignment="1">
      <alignment horizontal="center" vertical="center" wrapText="1"/>
    </xf>
    <xf numFmtId="0" fontId="14" fillId="0" borderId="4" xfId="2"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14" fontId="11" fillId="3" borderId="4" xfId="1" applyNumberFormat="1" applyFont="1" applyFill="1" applyBorder="1" applyAlignment="1">
      <alignment horizontal="center" vertical="center" wrapText="1"/>
    </xf>
    <xf numFmtId="49" fontId="11" fillId="3" borderId="4" xfId="1" applyNumberFormat="1" applyFont="1" applyFill="1" applyBorder="1" applyAlignment="1">
      <alignment horizontal="center" vertical="center" wrapText="1"/>
    </xf>
    <xf numFmtId="0" fontId="0" fillId="0" borderId="4" xfId="0" applyFill="1" applyBorder="1" applyAlignment="1">
      <alignment horizontal="center" vertical="center"/>
    </xf>
    <xf numFmtId="0" fontId="4" fillId="0" borderId="1" xfId="1" applyFont="1" applyFill="1" applyAlignment="1">
      <alignment horizontal="center" vertical="center" wrapText="1"/>
    </xf>
    <xf numFmtId="0" fontId="4" fillId="0" borderId="5" xfId="1" applyFont="1" applyFill="1" applyBorder="1" applyAlignment="1">
      <alignment horizontal="center" vertical="center" wrapText="1"/>
    </xf>
    <xf numFmtId="0" fontId="1" fillId="0" borderId="4" xfId="2" applyFill="1" applyBorder="1" applyAlignment="1">
      <alignment horizontal="center" vertical="center"/>
    </xf>
    <xf numFmtId="0" fontId="4" fillId="3" borderId="1" xfId="1" applyFont="1" applyFill="1" applyAlignment="1">
      <alignment vertical="center" wrapText="1"/>
    </xf>
    <xf numFmtId="0" fontId="4" fillId="3" borderId="5" xfId="1" applyFont="1" applyFill="1" applyBorder="1" applyAlignment="1">
      <alignment vertical="center" wrapText="1"/>
    </xf>
    <xf numFmtId="0" fontId="4" fillId="0" borderId="1" xfId="1" applyFont="1" applyFill="1" applyAlignment="1">
      <alignment vertical="center" wrapText="1"/>
    </xf>
    <xf numFmtId="0" fontId="4" fillId="0" borderId="5" xfId="1" applyFont="1" applyFill="1" applyBorder="1" applyAlignment="1">
      <alignment vertical="center" wrapText="1"/>
    </xf>
    <xf numFmtId="0" fontId="4" fillId="3"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 fillId="0" borderId="6" xfId="2" applyFill="1" applyBorder="1" applyAlignment="1">
      <alignment horizontal="center" vertical="center"/>
    </xf>
    <xf numFmtId="4" fontId="1" fillId="0" borderId="4" xfId="2" applyNumberFormat="1" applyFill="1" applyBorder="1" applyAlignment="1">
      <alignment horizontal="center" vertical="center"/>
    </xf>
  </cellXfs>
  <cellStyles count="3">
    <cellStyle name="Вывод" xfId="1" builtinId="2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K19" sqref="K19"/>
    </sheetView>
  </sheetViews>
  <sheetFormatPr defaultRowHeight="15" x14ac:dyDescent="0.25"/>
  <cols>
    <col min="1" max="1" width="6.7109375" customWidth="1"/>
    <col min="2" max="2" width="36.140625" customWidth="1"/>
    <col min="9" max="9" width="29.140625" customWidth="1"/>
  </cols>
  <sheetData>
    <row r="1" spans="1:9" x14ac:dyDescent="0.25">
      <c r="A1" s="1"/>
      <c r="B1" s="1"/>
      <c r="C1" s="1"/>
      <c r="D1" s="1"/>
      <c r="E1" s="1"/>
      <c r="F1" s="1"/>
      <c r="G1" s="1"/>
      <c r="H1" s="1"/>
      <c r="I1" s="5" t="s">
        <v>0</v>
      </c>
    </row>
    <row r="2" spans="1:9" x14ac:dyDescent="0.25">
      <c r="A2" s="1"/>
      <c r="B2" s="1"/>
      <c r="C2" s="1"/>
      <c r="D2" s="1"/>
      <c r="E2" s="1"/>
      <c r="F2" s="1"/>
      <c r="G2" s="1"/>
      <c r="H2" s="1"/>
      <c r="I2" s="5" t="s">
        <v>1</v>
      </c>
    </row>
    <row r="3" spans="1:9" x14ac:dyDescent="0.25">
      <c r="A3" s="1"/>
      <c r="B3" s="1"/>
      <c r="C3" s="1"/>
      <c r="D3" s="1"/>
      <c r="E3" s="1"/>
      <c r="F3" s="1"/>
      <c r="G3" s="1"/>
      <c r="H3" s="1"/>
      <c r="I3" s="5" t="s">
        <v>2</v>
      </c>
    </row>
    <row r="4" spans="1:9" x14ac:dyDescent="0.25">
      <c r="A4" s="1"/>
      <c r="B4" s="1"/>
      <c r="C4" s="1"/>
      <c r="D4" s="1"/>
      <c r="E4" s="1"/>
      <c r="F4" s="1"/>
      <c r="G4" s="1"/>
      <c r="H4" s="1"/>
      <c r="I4" s="5" t="s">
        <v>3</v>
      </c>
    </row>
    <row r="5" spans="1:9" x14ac:dyDescent="0.25">
      <c r="A5" s="1"/>
      <c r="B5" s="1"/>
      <c r="C5" s="1"/>
      <c r="D5" s="1"/>
      <c r="E5" s="1"/>
      <c r="F5" s="1"/>
      <c r="G5" s="1"/>
      <c r="H5" s="1"/>
      <c r="I5" s="5" t="s">
        <v>4</v>
      </c>
    </row>
    <row r="6" spans="1:9" x14ac:dyDescent="0.25">
      <c r="A6" s="4"/>
      <c r="B6" s="1"/>
      <c r="C6" s="1"/>
      <c r="D6" s="1"/>
      <c r="E6" s="1"/>
      <c r="F6" s="1"/>
      <c r="G6" s="1"/>
      <c r="H6" s="1"/>
      <c r="I6" s="1"/>
    </row>
    <row r="7" spans="1:9" x14ac:dyDescent="0.25">
      <c r="A7" s="6"/>
      <c r="B7" s="1"/>
      <c r="C7" s="1"/>
      <c r="D7" s="1"/>
      <c r="E7" s="1"/>
      <c r="F7" s="1"/>
      <c r="G7" s="1"/>
      <c r="H7" s="1"/>
      <c r="I7" s="1"/>
    </row>
    <row r="8" spans="1:9" x14ac:dyDescent="0.25">
      <c r="A8" s="1"/>
      <c r="B8" s="1"/>
      <c r="C8" s="1"/>
      <c r="D8" s="1"/>
      <c r="E8" s="4" t="s">
        <v>5</v>
      </c>
      <c r="F8" s="1"/>
      <c r="G8" s="1"/>
      <c r="H8" s="1"/>
      <c r="I8" s="1"/>
    </row>
    <row r="9" spans="1:9" x14ac:dyDescent="0.25">
      <c r="A9" s="4"/>
      <c r="B9" s="1"/>
      <c r="C9" s="1"/>
      <c r="D9" s="1"/>
      <c r="E9" s="4" t="s">
        <v>6</v>
      </c>
      <c r="F9" s="1"/>
      <c r="G9" s="1"/>
      <c r="H9" s="1"/>
      <c r="I9" s="1"/>
    </row>
    <row r="10" spans="1:9" x14ac:dyDescent="0.25">
      <c r="A10" s="1"/>
      <c r="B10" s="1"/>
      <c r="C10" s="1"/>
      <c r="D10" s="1"/>
      <c r="E10" s="4" t="s">
        <v>7</v>
      </c>
      <c r="F10" s="1"/>
      <c r="G10" s="1"/>
      <c r="H10" s="1"/>
      <c r="I10" s="1"/>
    </row>
    <row r="11" spans="1:9" x14ac:dyDescent="0.25">
      <c r="A11" s="1"/>
      <c r="B11" s="1"/>
      <c r="C11" s="1"/>
      <c r="D11" s="1"/>
      <c r="E11" s="4" t="s">
        <v>295</v>
      </c>
      <c r="F11" s="1"/>
      <c r="G11" s="1"/>
      <c r="H11" s="1"/>
      <c r="I11" s="1"/>
    </row>
    <row r="12" spans="1:9" x14ac:dyDescent="0.25">
      <c r="A12" s="1"/>
      <c r="B12" s="1"/>
      <c r="C12" s="1"/>
      <c r="D12" s="1"/>
      <c r="E12" s="4" t="s">
        <v>8</v>
      </c>
      <c r="F12" s="1"/>
      <c r="G12" s="1"/>
      <c r="H12" s="1"/>
      <c r="I12" s="1"/>
    </row>
    <row r="13" spans="1:9" x14ac:dyDescent="0.25">
      <c r="A13" s="1"/>
      <c r="B13" s="1"/>
      <c r="C13" s="1"/>
      <c r="D13" s="1"/>
      <c r="E13" s="4" t="s">
        <v>9</v>
      </c>
      <c r="F13" s="1"/>
      <c r="G13" s="1"/>
      <c r="H13" s="1"/>
      <c r="I13" s="1"/>
    </row>
    <row r="14" spans="1:9" x14ac:dyDescent="0.25">
      <c r="A14" s="1"/>
      <c r="B14" s="1"/>
      <c r="C14" s="1"/>
      <c r="D14" s="1"/>
      <c r="E14" s="4"/>
      <c r="F14" s="1"/>
      <c r="G14" s="1"/>
      <c r="H14" s="1"/>
      <c r="I14" s="1"/>
    </row>
    <row r="15" spans="1:9" x14ac:dyDescent="0.25">
      <c r="A15" s="1"/>
      <c r="B15" s="1"/>
      <c r="C15" s="1"/>
      <c r="D15" s="1"/>
      <c r="E15" s="4"/>
      <c r="F15" s="1"/>
      <c r="G15" s="1"/>
      <c r="H15" s="1"/>
      <c r="I15" s="5" t="s">
        <v>10</v>
      </c>
    </row>
    <row r="16" spans="1:9" x14ac:dyDescent="0.25">
      <c r="A16" s="1"/>
      <c r="B16" s="1"/>
      <c r="C16" s="3" t="s">
        <v>11</v>
      </c>
      <c r="D16" s="4"/>
      <c r="E16" s="1"/>
      <c r="F16" s="1"/>
      <c r="G16" s="1"/>
      <c r="H16" s="5"/>
      <c r="I16" s="1"/>
    </row>
    <row r="17" spans="1:9" x14ac:dyDescent="0.25">
      <c r="A17" s="6"/>
      <c r="B17" s="1"/>
      <c r="C17" s="1"/>
      <c r="D17" s="1"/>
      <c r="E17" s="1"/>
      <c r="F17" s="1"/>
      <c r="G17" s="1"/>
      <c r="H17" s="1"/>
      <c r="I17" s="1"/>
    </row>
    <row r="18" spans="1:9" x14ac:dyDescent="0.25">
      <c r="A18" s="66" t="s">
        <v>12</v>
      </c>
      <c r="B18" s="66" t="s">
        <v>13</v>
      </c>
      <c r="C18" s="66" t="s">
        <v>14</v>
      </c>
      <c r="D18" s="66" t="s">
        <v>15</v>
      </c>
      <c r="E18" s="66" t="s">
        <v>16</v>
      </c>
      <c r="F18" s="66" t="s">
        <v>17</v>
      </c>
      <c r="G18" s="66" t="s">
        <v>18</v>
      </c>
      <c r="H18" s="66"/>
      <c r="I18" s="66" t="s">
        <v>19</v>
      </c>
    </row>
    <row r="19" spans="1:9" x14ac:dyDescent="0.25">
      <c r="A19" s="66"/>
      <c r="B19" s="66"/>
      <c r="C19" s="66"/>
      <c r="D19" s="66"/>
      <c r="E19" s="66"/>
      <c r="F19" s="66"/>
      <c r="G19" s="56" t="s">
        <v>20</v>
      </c>
      <c r="H19" s="56" t="s">
        <v>21</v>
      </c>
      <c r="I19" s="66"/>
    </row>
    <row r="20" spans="1:9" x14ac:dyDescent="0.25">
      <c r="A20" s="56">
        <v>1</v>
      </c>
      <c r="B20" s="56">
        <v>2</v>
      </c>
      <c r="C20" s="56">
        <v>3</v>
      </c>
      <c r="D20" s="56">
        <v>4</v>
      </c>
      <c r="E20" s="56">
        <v>5</v>
      </c>
      <c r="F20" s="56">
        <v>6</v>
      </c>
      <c r="G20" s="56">
        <v>7</v>
      </c>
      <c r="H20" s="56">
        <v>8</v>
      </c>
      <c r="I20" s="56">
        <v>9</v>
      </c>
    </row>
    <row r="21" spans="1:9" x14ac:dyDescent="0.25">
      <c r="A21" s="66" t="s">
        <v>65</v>
      </c>
      <c r="B21" s="66"/>
      <c r="C21" s="66"/>
      <c r="D21" s="66"/>
      <c r="E21" s="66"/>
      <c r="F21" s="66"/>
      <c r="G21" s="66"/>
      <c r="H21" s="66"/>
      <c r="I21" s="66"/>
    </row>
    <row r="22" spans="1:9" x14ac:dyDescent="0.25">
      <c r="A22" s="66" t="s">
        <v>149</v>
      </c>
      <c r="B22" s="66"/>
      <c r="C22" s="66"/>
      <c r="D22" s="66"/>
      <c r="E22" s="66"/>
      <c r="F22" s="66"/>
      <c r="G22" s="66"/>
      <c r="H22" s="66"/>
      <c r="I22" s="66"/>
    </row>
    <row r="23" spans="1:9" x14ac:dyDescent="0.25">
      <c r="A23" s="66" t="s">
        <v>154</v>
      </c>
      <c r="B23" s="66"/>
      <c r="C23" s="66"/>
      <c r="D23" s="66"/>
      <c r="E23" s="66"/>
      <c r="F23" s="66"/>
      <c r="G23" s="66"/>
      <c r="H23" s="66"/>
      <c r="I23" s="66"/>
    </row>
    <row r="24" spans="1:9" ht="69" customHeight="1" x14ac:dyDescent="0.25">
      <c r="A24" s="57">
        <v>1</v>
      </c>
      <c r="B24" s="19" t="s">
        <v>115</v>
      </c>
      <c r="C24" s="32" t="s">
        <v>116</v>
      </c>
      <c r="D24" s="32" t="s">
        <v>117</v>
      </c>
      <c r="E24" s="32">
        <v>548</v>
      </c>
      <c r="F24" s="40">
        <v>612</v>
      </c>
      <c r="G24" s="40" t="s">
        <v>118</v>
      </c>
      <c r="H24" s="40">
        <f>F24-E24</f>
        <v>64</v>
      </c>
      <c r="I24" s="40" t="s">
        <v>119</v>
      </c>
    </row>
    <row r="25" spans="1:9" ht="44.25" customHeight="1" x14ac:dyDescent="0.25">
      <c r="A25" s="57">
        <v>2</v>
      </c>
      <c r="B25" s="61" t="s">
        <v>120</v>
      </c>
      <c r="C25" s="32" t="s">
        <v>121</v>
      </c>
      <c r="D25" s="32" t="s">
        <v>117</v>
      </c>
      <c r="E25" s="32" t="s">
        <v>123</v>
      </c>
      <c r="F25" s="40">
        <v>77</v>
      </c>
      <c r="G25" s="40" t="s">
        <v>118</v>
      </c>
      <c r="H25" s="40">
        <v>77</v>
      </c>
      <c r="I25" s="40"/>
    </row>
    <row r="26" spans="1:9" ht="105.75" customHeight="1" x14ac:dyDescent="0.25">
      <c r="A26" s="57">
        <v>3</v>
      </c>
      <c r="B26" s="22" t="s">
        <v>122</v>
      </c>
      <c r="C26" s="32" t="s">
        <v>121</v>
      </c>
      <c r="D26" s="62" t="s">
        <v>177</v>
      </c>
      <c r="E26" s="62">
        <v>60</v>
      </c>
      <c r="F26" s="63">
        <v>46.3</v>
      </c>
      <c r="G26" s="40" t="s">
        <v>118</v>
      </c>
      <c r="H26" s="40">
        <f t="shared" ref="H26:H28" si="0">F26-E26</f>
        <v>-13.700000000000003</v>
      </c>
      <c r="I26" s="40" t="s">
        <v>196</v>
      </c>
    </row>
    <row r="27" spans="1:9" ht="75" customHeight="1" x14ac:dyDescent="0.25">
      <c r="A27" s="57">
        <v>4</v>
      </c>
      <c r="B27" s="22" t="s">
        <v>172</v>
      </c>
      <c r="C27" s="32" t="s">
        <v>121</v>
      </c>
      <c r="D27" s="62" t="s">
        <v>117</v>
      </c>
      <c r="E27" s="62">
        <v>85</v>
      </c>
      <c r="F27" s="63">
        <v>85</v>
      </c>
      <c r="G27" s="40" t="s">
        <v>118</v>
      </c>
      <c r="H27" s="40">
        <f t="shared" si="0"/>
        <v>0</v>
      </c>
      <c r="I27" s="40"/>
    </row>
    <row r="28" spans="1:9" ht="111.75" customHeight="1" x14ac:dyDescent="0.25">
      <c r="A28" s="57">
        <v>5</v>
      </c>
      <c r="B28" s="22" t="s">
        <v>173</v>
      </c>
      <c r="C28" s="32" t="s">
        <v>121</v>
      </c>
      <c r="D28" s="32" t="s">
        <v>117</v>
      </c>
      <c r="E28" s="32">
        <v>82</v>
      </c>
      <c r="F28" s="40">
        <v>100</v>
      </c>
      <c r="G28" s="40" t="s">
        <v>118</v>
      </c>
      <c r="H28" s="40">
        <f t="shared" si="0"/>
        <v>18</v>
      </c>
      <c r="I28" s="40"/>
    </row>
    <row r="29" spans="1:9" x14ac:dyDescent="0.25">
      <c r="A29" s="69" t="s">
        <v>150</v>
      </c>
      <c r="B29" s="69"/>
      <c r="C29" s="69"/>
      <c r="D29" s="69"/>
      <c r="E29" s="69"/>
      <c r="F29" s="69"/>
      <c r="G29" s="69"/>
      <c r="H29" s="69"/>
      <c r="I29" s="69"/>
    </row>
    <row r="30" spans="1:9" x14ac:dyDescent="0.25">
      <c r="A30" s="66" t="s">
        <v>124</v>
      </c>
      <c r="B30" s="66"/>
      <c r="C30" s="66"/>
      <c r="D30" s="66"/>
      <c r="E30" s="66"/>
      <c r="F30" s="66"/>
      <c r="G30" s="66"/>
      <c r="H30" s="66"/>
      <c r="I30" s="66"/>
    </row>
    <row r="31" spans="1:9" ht="69" customHeight="1" x14ac:dyDescent="0.25">
      <c r="A31" s="56"/>
      <c r="B31" s="19" t="s">
        <v>125</v>
      </c>
      <c r="C31" s="27" t="s">
        <v>121</v>
      </c>
      <c r="D31" s="32" t="s">
        <v>117</v>
      </c>
      <c r="E31" s="27">
        <v>79</v>
      </c>
      <c r="F31" s="40">
        <v>100</v>
      </c>
      <c r="G31" s="32" t="s">
        <v>118</v>
      </c>
      <c r="H31" s="32">
        <f>F31-E31</f>
        <v>21</v>
      </c>
      <c r="I31" s="32"/>
    </row>
    <row r="32" spans="1:9" ht="49.5" customHeight="1" x14ac:dyDescent="0.25">
      <c r="A32" s="56"/>
      <c r="B32" s="19" t="s">
        <v>126</v>
      </c>
      <c r="C32" s="27" t="s">
        <v>116</v>
      </c>
      <c r="D32" s="32" t="s">
        <v>117</v>
      </c>
      <c r="E32" s="27">
        <v>1779</v>
      </c>
      <c r="F32" s="40">
        <v>1735</v>
      </c>
      <c r="G32" s="32" t="s">
        <v>118</v>
      </c>
      <c r="H32" s="32">
        <f t="shared" ref="H32:H37" si="1">F32-E32</f>
        <v>-44</v>
      </c>
      <c r="I32" s="32"/>
    </row>
    <row r="33" spans="1:9" ht="72.75" customHeight="1" x14ac:dyDescent="0.25">
      <c r="A33" s="56"/>
      <c r="B33" s="19" t="s">
        <v>127</v>
      </c>
      <c r="C33" s="27" t="s">
        <v>121</v>
      </c>
      <c r="D33" s="32" t="s">
        <v>117</v>
      </c>
      <c r="E33" s="27">
        <v>100</v>
      </c>
      <c r="F33" s="40">
        <v>100</v>
      </c>
      <c r="G33" s="32" t="s">
        <v>118</v>
      </c>
      <c r="H33" s="32">
        <f t="shared" si="1"/>
        <v>0</v>
      </c>
      <c r="I33" s="32"/>
    </row>
    <row r="34" spans="1:9" ht="57" customHeight="1" x14ac:dyDescent="0.25">
      <c r="A34" s="56"/>
      <c r="B34" s="19" t="s">
        <v>128</v>
      </c>
      <c r="C34" s="27" t="s">
        <v>121</v>
      </c>
      <c r="D34" s="32" t="s">
        <v>117</v>
      </c>
      <c r="E34" s="27">
        <v>98.9</v>
      </c>
      <c r="F34" s="40">
        <v>100</v>
      </c>
      <c r="G34" s="32" t="s">
        <v>118</v>
      </c>
      <c r="H34" s="32">
        <f t="shared" si="1"/>
        <v>1.0999999999999943</v>
      </c>
      <c r="I34" s="32"/>
    </row>
    <row r="35" spans="1:9" ht="74.25" customHeight="1" x14ac:dyDescent="0.25">
      <c r="A35" s="56"/>
      <c r="B35" s="19" t="s">
        <v>129</v>
      </c>
      <c r="C35" s="27" t="s">
        <v>121</v>
      </c>
      <c r="D35" s="32" t="s">
        <v>177</v>
      </c>
      <c r="E35" s="27">
        <v>98</v>
      </c>
      <c r="F35" s="32">
        <v>97</v>
      </c>
      <c r="G35" s="32" t="s">
        <v>123</v>
      </c>
      <c r="H35" s="32">
        <f t="shared" si="1"/>
        <v>-1</v>
      </c>
      <c r="I35" s="32" t="s">
        <v>296</v>
      </c>
    </row>
    <row r="36" spans="1:9" ht="111.75" customHeight="1" x14ac:dyDescent="0.25">
      <c r="A36" s="56"/>
      <c r="B36" s="19" t="s">
        <v>130</v>
      </c>
      <c r="C36" s="27" t="s">
        <v>121</v>
      </c>
      <c r="D36" s="32" t="s">
        <v>177</v>
      </c>
      <c r="E36" s="27">
        <v>15</v>
      </c>
      <c r="F36" s="32">
        <v>16</v>
      </c>
      <c r="G36" s="32" t="s">
        <v>123</v>
      </c>
      <c r="H36" s="32">
        <f t="shared" si="1"/>
        <v>1</v>
      </c>
      <c r="I36" s="32" t="s">
        <v>297</v>
      </c>
    </row>
    <row r="37" spans="1:9" ht="182.25" customHeight="1" x14ac:dyDescent="0.25">
      <c r="A37" s="56"/>
      <c r="B37" s="19" t="s">
        <v>131</v>
      </c>
      <c r="C37" s="27" t="s">
        <v>121</v>
      </c>
      <c r="D37" s="32" t="s">
        <v>177</v>
      </c>
      <c r="E37" s="27">
        <v>75</v>
      </c>
      <c r="F37" s="32">
        <v>29</v>
      </c>
      <c r="G37" s="32" t="s">
        <v>123</v>
      </c>
      <c r="H37" s="32">
        <f t="shared" si="1"/>
        <v>-46</v>
      </c>
      <c r="I37" s="32" t="s">
        <v>298</v>
      </c>
    </row>
    <row r="38" spans="1:9" x14ac:dyDescent="0.25">
      <c r="A38" s="66" t="s">
        <v>151</v>
      </c>
      <c r="B38" s="66"/>
      <c r="C38" s="66"/>
      <c r="D38" s="66"/>
      <c r="E38" s="66"/>
      <c r="F38" s="66"/>
      <c r="G38" s="66"/>
      <c r="H38" s="66"/>
      <c r="I38" s="66"/>
    </row>
    <row r="39" spans="1:9" x14ac:dyDescent="0.25">
      <c r="A39" s="66" t="s">
        <v>132</v>
      </c>
      <c r="B39" s="66"/>
      <c r="C39" s="66"/>
      <c r="D39" s="66"/>
      <c r="E39" s="66"/>
      <c r="F39" s="66"/>
      <c r="G39" s="66"/>
      <c r="H39" s="66"/>
      <c r="I39" s="66"/>
    </row>
    <row r="40" spans="1:9" ht="59.25" customHeight="1" x14ac:dyDescent="0.25">
      <c r="A40" s="56"/>
      <c r="B40" s="64" t="s">
        <v>175</v>
      </c>
      <c r="C40" s="27" t="s">
        <v>116</v>
      </c>
      <c r="D40" s="32" t="s">
        <v>117</v>
      </c>
      <c r="E40" s="27">
        <v>1135</v>
      </c>
      <c r="F40" s="32">
        <v>1656</v>
      </c>
      <c r="G40" s="32" t="s">
        <v>118</v>
      </c>
      <c r="H40" s="32">
        <f>F40-E40</f>
        <v>521</v>
      </c>
      <c r="I40" s="32"/>
    </row>
    <row r="41" spans="1:9" ht="60.75" customHeight="1" x14ac:dyDescent="0.25">
      <c r="A41" s="56"/>
      <c r="B41" s="19" t="s">
        <v>133</v>
      </c>
      <c r="C41" s="27" t="s">
        <v>121</v>
      </c>
      <c r="D41" s="56"/>
      <c r="E41" s="27" t="s">
        <v>123</v>
      </c>
      <c r="F41" s="32" t="s">
        <v>123</v>
      </c>
      <c r="G41" s="32" t="s">
        <v>123</v>
      </c>
      <c r="H41" s="32"/>
      <c r="I41" s="32"/>
    </row>
    <row r="42" spans="1:9" ht="132" customHeight="1" x14ac:dyDescent="0.25">
      <c r="A42" s="56"/>
      <c r="B42" s="65" t="s">
        <v>134</v>
      </c>
      <c r="C42" s="27" t="s">
        <v>121</v>
      </c>
      <c r="D42" s="32" t="s">
        <v>117</v>
      </c>
      <c r="E42" s="27">
        <v>65</v>
      </c>
      <c r="F42" s="32">
        <v>65</v>
      </c>
      <c r="G42" s="32" t="s">
        <v>123</v>
      </c>
      <c r="H42" s="32">
        <f>E42-F42</f>
        <v>0</v>
      </c>
      <c r="I42" s="32"/>
    </row>
    <row r="43" spans="1:9" x14ac:dyDescent="0.25">
      <c r="A43" s="66" t="s">
        <v>152</v>
      </c>
      <c r="B43" s="66"/>
      <c r="C43" s="66"/>
      <c r="D43" s="66"/>
      <c r="E43" s="66"/>
      <c r="F43" s="66"/>
      <c r="G43" s="66"/>
      <c r="H43" s="66"/>
      <c r="I43" s="66"/>
    </row>
    <row r="44" spans="1:9" x14ac:dyDescent="0.25">
      <c r="A44" s="66" t="s">
        <v>135</v>
      </c>
      <c r="B44" s="66"/>
      <c r="C44" s="66"/>
      <c r="D44" s="66"/>
      <c r="E44" s="66"/>
      <c r="F44" s="66"/>
      <c r="G44" s="66"/>
      <c r="H44" s="66"/>
      <c r="I44" s="66"/>
    </row>
    <row r="45" spans="1:9" ht="52.5" customHeight="1" x14ac:dyDescent="0.25">
      <c r="A45" s="56"/>
      <c r="B45" s="65" t="s">
        <v>136</v>
      </c>
      <c r="C45" s="27" t="s">
        <v>116</v>
      </c>
      <c r="D45" s="32" t="s">
        <v>177</v>
      </c>
      <c r="E45" s="27">
        <v>850</v>
      </c>
      <c r="F45" s="32">
        <v>809</v>
      </c>
      <c r="G45" s="32" t="s">
        <v>118</v>
      </c>
      <c r="H45" s="32">
        <f>F45-E45</f>
        <v>-41</v>
      </c>
      <c r="I45" s="32" t="s">
        <v>299</v>
      </c>
    </row>
    <row r="46" spans="1:9" ht="75.75" customHeight="1" x14ac:dyDescent="0.25">
      <c r="A46" s="56"/>
      <c r="B46" s="43" t="s">
        <v>137</v>
      </c>
      <c r="C46" s="27" t="s">
        <v>121</v>
      </c>
      <c r="D46" s="56" t="s">
        <v>177</v>
      </c>
      <c r="E46" s="27">
        <v>80</v>
      </c>
      <c r="F46" s="32">
        <v>46</v>
      </c>
      <c r="G46" s="32" t="s">
        <v>123</v>
      </c>
      <c r="H46" s="32">
        <f>F46-E46</f>
        <v>-34</v>
      </c>
      <c r="I46" s="32" t="s">
        <v>299</v>
      </c>
    </row>
    <row r="47" spans="1:9" x14ac:dyDescent="0.25">
      <c r="A47" s="68" t="s">
        <v>153</v>
      </c>
      <c r="B47" s="68"/>
      <c r="C47" s="68"/>
      <c r="D47" s="68"/>
      <c r="E47" s="68"/>
      <c r="F47" s="68"/>
      <c r="G47" s="68"/>
      <c r="H47" s="68"/>
      <c r="I47" s="68"/>
    </row>
    <row r="48" spans="1:9" x14ac:dyDescent="0.25">
      <c r="A48" s="66" t="s">
        <v>138</v>
      </c>
      <c r="B48" s="66"/>
      <c r="C48" s="66"/>
      <c r="D48" s="66"/>
      <c r="E48" s="66"/>
      <c r="F48" s="66"/>
      <c r="G48" s="66"/>
      <c r="H48" s="66"/>
      <c r="I48" s="66"/>
    </row>
    <row r="49" spans="1:9" ht="84" customHeight="1" x14ac:dyDescent="0.25">
      <c r="A49" s="56"/>
      <c r="B49" s="19" t="s">
        <v>139</v>
      </c>
      <c r="C49" s="27" t="s">
        <v>121</v>
      </c>
      <c r="D49" s="32" t="s">
        <v>117</v>
      </c>
      <c r="E49" s="27">
        <v>40</v>
      </c>
      <c r="F49" s="32">
        <v>63</v>
      </c>
      <c r="G49" s="32" t="s">
        <v>118</v>
      </c>
      <c r="H49" s="32">
        <f>F49-E49</f>
        <v>23</v>
      </c>
      <c r="I49" s="32"/>
    </row>
    <row r="50" spans="1:9" ht="113.25" customHeight="1" x14ac:dyDescent="0.25">
      <c r="A50" s="56"/>
      <c r="B50" s="26" t="s">
        <v>140</v>
      </c>
      <c r="C50" s="27" t="s">
        <v>121</v>
      </c>
      <c r="D50" s="38" t="s">
        <v>177</v>
      </c>
      <c r="E50" s="39">
        <v>8</v>
      </c>
      <c r="F50" s="40">
        <v>0</v>
      </c>
      <c r="G50" s="32" t="s">
        <v>118</v>
      </c>
      <c r="H50" s="32">
        <f t="shared" ref="H50:H52" si="2">F50-E50</f>
        <v>-8</v>
      </c>
      <c r="I50" s="32" t="s">
        <v>195</v>
      </c>
    </row>
    <row r="51" spans="1:9" ht="74.25" customHeight="1" x14ac:dyDescent="0.25">
      <c r="A51" s="56"/>
      <c r="B51" s="19" t="s">
        <v>141</v>
      </c>
      <c r="C51" s="27" t="s">
        <v>142</v>
      </c>
      <c r="D51" s="40" t="s">
        <v>117</v>
      </c>
      <c r="E51" s="39">
        <v>2</v>
      </c>
      <c r="F51" s="40">
        <v>2</v>
      </c>
      <c r="G51" s="32" t="s">
        <v>118</v>
      </c>
      <c r="H51" s="32">
        <f t="shared" si="2"/>
        <v>0</v>
      </c>
      <c r="I51" s="32"/>
    </row>
    <row r="52" spans="1:9" ht="78.75" x14ac:dyDescent="0.25">
      <c r="A52" s="56"/>
      <c r="B52" s="19" t="s">
        <v>143</v>
      </c>
      <c r="C52" s="27" t="s">
        <v>121</v>
      </c>
      <c r="D52" s="38" t="s">
        <v>117</v>
      </c>
      <c r="E52" s="39">
        <v>8</v>
      </c>
      <c r="F52" s="40">
        <v>23</v>
      </c>
      <c r="G52" s="32" t="s">
        <v>118</v>
      </c>
      <c r="H52" s="32">
        <f t="shared" si="2"/>
        <v>15</v>
      </c>
      <c r="I52" s="32"/>
    </row>
    <row r="53" spans="1:9" x14ac:dyDescent="0.25">
      <c r="A53" s="66" t="s">
        <v>144</v>
      </c>
      <c r="B53" s="66"/>
      <c r="C53" s="66"/>
      <c r="D53" s="66"/>
      <c r="E53" s="66"/>
      <c r="F53" s="66"/>
      <c r="G53" s="66"/>
      <c r="H53" s="66"/>
      <c r="I53" s="66"/>
    </row>
    <row r="54" spans="1:9" ht="81.75" customHeight="1" x14ac:dyDescent="0.25">
      <c r="A54" s="56"/>
      <c r="B54" s="26" t="s">
        <v>145</v>
      </c>
      <c r="C54" s="27" t="s">
        <v>121</v>
      </c>
      <c r="D54" s="32" t="s">
        <v>117</v>
      </c>
      <c r="E54" s="27">
        <v>93</v>
      </c>
      <c r="F54" s="32">
        <v>94</v>
      </c>
      <c r="G54" s="32" t="s">
        <v>118</v>
      </c>
      <c r="H54" s="32">
        <f>F54-E54</f>
        <v>1</v>
      </c>
      <c r="I54" s="32"/>
    </row>
    <row r="55" spans="1:9" ht="15.75" x14ac:dyDescent="0.25">
      <c r="A55" s="67" t="s">
        <v>158</v>
      </c>
      <c r="B55" s="67"/>
      <c r="C55" s="67"/>
      <c r="D55" s="67"/>
      <c r="E55" s="67"/>
      <c r="F55" s="67"/>
      <c r="G55" s="67"/>
      <c r="H55" s="67"/>
      <c r="I55" s="67"/>
    </row>
    <row r="56" spans="1:9" ht="54.75" customHeight="1" x14ac:dyDescent="0.25">
      <c r="A56" s="29"/>
      <c r="B56" s="19" t="s">
        <v>157</v>
      </c>
      <c r="C56" s="27" t="s">
        <v>121</v>
      </c>
      <c r="D56" s="32" t="s">
        <v>117</v>
      </c>
      <c r="E56" s="28">
        <v>90</v>
      </c>
      <c r="F56" s="28">
        <v>100</v>
      </c>
      <c r="G56" s="28" t="s">
        <v>118</v>
      </c>
      <c r="H56" s="28">
        <f>F56-E56</f>
        <v>10</v>
      </c>
      <c r="I56" s="28"/>
    </row>
  </sheetData>
  <mergeCells count="21">
    <mergeCell ref="A29:I29"/>
    <mergeCell ref="A18:A19"/>
    <mergeCell ref="B18:B19"/>
    <mergeCell ref="C18:C19"/>
    <mergeCell ref="D18:D19"/>
    <mergeCell ref="E18:E19"/>
    <mergeCell ref="F18:F19"/>
    <mergeCell ref="G18:H18"/>
    <mergeCell ref="I18:I19"/>
    <mergeCell ref="A21:I21"/>
    <mergeCell ref="A22:I22"/>
    <mergeCell ref="A23:I23"/>
    <mergeCell ref="A48:I48"/>
    <mergeCell ref="A53:I53"/>
    <mergeCell ref="A55:I55"/>
    <mergeCell ref="A30:I30"/>
    <mergeCell ref="A38:I38"/>
    <mergeCell ref="A39:I39"/>
    <mergeCell ref="A43:I43"/>
    <mergeCell ref="A44:I44"/>
    <mergeCell ref="A47:I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30"/>
  <sheetViews>
    <sheetView view="pageBreakPreview" zoomScale="60" zoomScaleNormal="60" workbookViewId="0">
      <selection activeCell="H11" sqref="H11"/>
    </sheetView>
  </sheetViews>
  <sheetFormatPr defaultRowHeight="15" x14ac:dyDescent="0.25"/>
  <cols>
    <col min="2" max="2" width="12.5703125" bestFit="1" customWidth="1"/>
    <col min="3" max="3" width="52.28515625" customWidth="1"/>
    <col min="4" max="4" width="26.85546875" customWidth="1"/>
    <col min="5" max="5" width="14.85546875" customWidth="1"/>
    <col min="6" max="6" width="19.7109375" customWidth="1"/>
    <col min="7" max="7" width="25.42578125" customWidth="1"/>
    <col min="8" max="8" width="18.28515625" customWidth="1"/>
    <col min="9" max="9" width="16.42578125" customWidth="1"/>
    <col min="10" max="10" width="19.28515625" customWidth="1"/>
    <col min="11" max="11" width="100.5703125" customWidth="1"/>
    <col min="12" max="12" width="13.140625" customWidth="1"/>
  </cols>
  <sheetData>
    <row r="3" spans="2:16" x14ac:dyDescent="0.25">
      <c r="B3" s="1"/>
      <c r="C3" s="1"/>
      <c r="D3" s="1"/>
      <c r="E3" s="1"/>
      <c r="F3" s="1"/>
      <c r="G3" s="4"/>
      <c r="H3" s="1"/>
      <c r="I3" s="1"/>
      <c r="J3" s="1"/>
      <c r="K3" s="1"/>
      <c r="L3" s="1"/>
      <c r="M3" s="1"/>
      <c r="N3" s="1"/>
      <c r="O3" s="2"/>
      <c r="P3" s="2"/>
    </row>
    <row r="4" spans="2:16" x14ac:dyDescent="0.25">
      <c r="B4" s="7"/>
      <c r="C4" s="7"/>
      <c r="D4" s="7"/>
      <c r="E4" s="7"/>
      <c r="F4" s="7"/>
      <c r="G4" s="8"/>
      <c r="H4" s="7"/>
      <c r="I4" s="7"/>
      <c r="J4" s="7"/>
      <c r="K4" s="7"/>
      <c r="L4" s="7"/>
      <c r="M4" s="7"/>
      <c r="N4" s="9" t="s">
        <v>22</v>
      </c>
      <c r="O4" s="2"/>
      <c r="P4" s="2"/>
    </row>
    <row r="5" spans="2:16" x14ac:dyDescent="0.25">
      <c r="B5" s="7"/>
      <c r="C5" s="7"/>
      <c r="D5" s="7"/>
      <c r="E5" s="7"/>
      <c r="F5" s="7"/>
      <c r="G5" s="7"/>
      <c r="H5" s="7"/>
      <c r="I5" s="8" t="s">
        <v>23</v>
      </c>
      <c r="J5" s="7"/>
      <c r="K5" s="7"/>
      <c r="L5" s="7"/>
      <c r="M5" s="7"/>
      <c r="N5" s="7"/>
      <c r="O5" s="2"/>
      <c r="P5" s="2"/>
    </row>
    <row r="6" spans="2:16" x14ac:dyDescent="0.25">
      <c r="B6" s="8"/>
      <c r="C6" s="7"/>
      <c r="D6" s="7"/>
      <c r="E6" s="7"/>
      <c r="F6" s="7"/>
      <c r="G6" s="7"/>
      <c r="H6" s="7"/>
      <c r="I6" s="7"/>
      <c r="J6" s="7"/>
      <c r="K6" s="7"/>
      <c r="L6" s="7"/>
      <c r="M6" s="7"/>
      <c r="N6" s="7"/>
      <c r="O6" s="2"/>
      <c r="P6" s="2"/>
    </row>
    <row r="7" spans="2:16" ht="15" customHeight="1" x14ac:dyDescent="0.25">
      <c r="B7" s="24" t="s">
        <v>24</v>
      </c>
      <c r="C7" s="132" t="s">
        <v>25</v>
      </c>
      <c r="D7" s="132" t="s">
        <v>26</v>
      </c>
      <c r="E7" s="132" t="s">
        <v>27</v>
      </c>
      <c r="F7" s="132"/>
      <c r="G7" s="132" t="s">
        <v>28</v>
      </c>
      <c r="H7" s="132" t="s">
        <v>70</v>
      </c>
      <c r="I7" s="132" t="s">
        <v>29</v>
      </c>
      <c r="J7" s="132" t="s">
        <v>30</v>
      </c>
      <c r="K7" s="143" t="s">
        <v>31</v>
      </c>
      <c r="L7" s="143" t="s">
        <v>32</v>
      </c>
      <c r="M7" s="143" t="s">
        <v>33</v>
      </c>
      <c r="N7" s="143" t="s">
        <v>34</v>
      </c>
      <c r="O7" s="10"/>
      <c r="P7" s="2"/>
    </row>
    <row r="8" spans="2:16" x14ac:dyDescent="0.25">
      <c r="B8" s="24" t="s">
        <v>35</v>
      </c>
      <c r="C8" s="132"/>
      <c r="D8" s="132"/>
      <c r="E8" s="132"/>
      <c r="F8" s="132"/>
      <c r="G8" s="132"/>
      <c r="H8" s="132"/>
      <c r="I8" s="132"/>
      <c r="J8" s="132"/>
      <c r="K8" s="144"/>
      <c r="L8" s="144"/>
      <c r="M8" s="144"/>
      <c r="N8" s="144"/>
      <c r="O8" s="11"/>
      <c r="P8" s="2"/>
    </row>
    <row r="9" spans="2:16" x14ac:dyDescent="0.25">
      <c r="B9" s="20"/>
      <c r="C9" s="132"/>
      <c r="D9" s="132"/>
      <c r="E9" s="24" t="s">
        <v>36</v>
      </c>
      <c r="F9" s="24" t="s">
        <v>37</v>
      </c>
      <c r="G9" s="132"/>
      <c r="H9" s="132"/>
      <c r="I9" s="132"/>
      <c r="J9" s="132"/>
      <c r="K9" s="145"/>
      <c r="L9" s="145"/>
      <c r="M9" s="145"/>
      <c r="N9" s="145"/>
      <c r="O9" s="10"/>
      <c r="P9" s="2"/>
    </row>
    <row r="10" spans="2:16" x14ac:dyDescent="0.25">
      <c r="B10" s="25">
        <v>1</v>
      </c>
      <c r="C10" s="25">
        <v>2</v>
      </c>
      <c r="D10" s="25">
        <v>3</v>
      </c>
      <c r="E10" s="25">
        <v>4</v>
      </c>
      <c r="F10" s="25">
        <v>5</v>
      </c>
      <c r="G10" s="25">
        <v>6</v>
      </c>
      <c r="H10" s="25">
        <v>7</v>
      </c>
      <c r="I10" s="25">
        <v>8</v>
      </c>
      <c r="J10" s="25">
        <v>9</v>
      </c>
      <c r="K10" s="58">
        <v>10</v>
      </c>
      <c r="L10" s="58">
        <v>11</v>
      </c>
      <c r="M10" s="58">
        <v>12</v>
      </c>
      <c r="N10" s="58">
        <v>13</v>
      </c>
      <c r="O10" s="10"/>
      <c r="P10" s="2"/>
    </row>
    <row r="11" spans="2:16" ht="24.75" customHeight="1" x14ac:dyDescent="0.25">
      <c r="B11" s="73" t="s">
        <v>147</v>
      </c>
      <c r="C11" s="73"/>
      <c r="D11" s="73"/>
      <c r="E11" s="73"/>
      <c r="F11" s="73"/>
      <c r="G11" s="25" t="s">
        <v>38</v>
      </c>
      <c r="H11" s="21">
        <f>H16+H91+H261+H326+H346</f>
        <v>566659.82999999996</v>
      </c>
      <c r="I11" s="21">
        <f>I16+I91+I261+I326+I346</f>
        <v>544002.16999999993</v>
      </c>
      <c r="J11" s="34">
        <f t="shared" ref="J11:J19" si="0">I11/H11*100</f>
        <v>96.001541171534953</v>
      </c>
      <c r="K11" s="146" t="s">
        <v>39</v>
      </c>
      <c r="L11" s="146" t="s">
        <v>39</v>
      </c>
      <c r="M11" s="146" t="s">
        <v>39</v>
      </c>
      <c r="N11" s="146" t="s">
        <v>39</v>
      </c>
      <c r="O11" s="10"/>
      <c r="P11" s="2"/>
    </row>
    <row r="12" spans="2:16" ht="17.25" customHeight="1" x14ac:dyDescent="0.25">
      <c r="B12" s="73"/>
      <c r="C12" s="73"/>
      <c r="D12" s="73"/>
      <c r="E12" s="73"/>
      <c r="F12" s="73"/>
      <c r="G12" s="25" t="s">
        <v>40</v>
      </c>
      <c r="H12" s="21">
        <f>H17+H92+H262+H327+H347</f>
        <v>490309.35</v>
      </c>
      <c r="I12" s="21">
        <f>I17+I92+I262+I327+I347</f>
        <v>469705.09999999992</v>
      </c>
      <c r="J12" s="34">
        <f t="shared" si="0"/>
        <v>95.797704041336345</v>
      </c>
      <c r="K12" s="147"/>
      <c r="L12" s="147"/>
      <c r="M12" s="147"/>
      <c r="N12" s="147"/>
      <c r="O12" s="10"/>
      <c r="P12" s="2"/>
    </row>
    <row r="13" spans="2:16" ht="16.5" customHeight="1" x14ac:dyDescent="0.25">
      <c r="B13" s="73"/>
      <c r="C13" s="73"/>
      <c r="D13" s="73"/>
      <c r="E13" s="73"/>
      <c r="F13" s="73"/>
      <c r="G13" s="25" t="s">
        <v>41</v>
      </c>
      <c r="H13" s="21">
        <f>H18+H83+H93+H213+H243+H263+H318+H328+H348+H378+H423</f>
        <v>0</v>
      </c>
      <c r="I13" s="21">
        <f>I18+I83+I93+I213+I243+I263+I318+I328+I348+I378+I423</f>
        <v>0</v>
      </c>
      <c r="J13" s="34"/>
      <c r="K13" s="147"/>
      <c r="L13" s="147"/>
      <c r="M13" s="147"/>
      <c r="N13" s="147"/>
      <c r="O13" s="10"/>
      <c r="P13" s="2"/>
    </row>
    <row r="14" spans="2:16" ht="23.25" customHeight="1" x14ac:dyDescent="0.25">
      <c r="B14" s="73"/>
      <c r="C14" s="73"/>
      <c r="D14" s="73"/>
      <c r="E14" s="73"/>
      <c r="F14" s="73"/>
      <c r="G14" s="25" t="s">
        <v>42</v>
      </c>
      <c r="H14" s="21">
        <f>H19+H94+H264+H329+H349</f>
        <v>76350.479999999981</v>
      </c>
      <c r="I14" s="21">
        <f>I19+I94+I264+I329+I349</f>
        <v>74297.069999999992</v>
      </c>
      <c r="J14" s="34">
        <f t="shared" si="0"/>
        <v>97.310547360016614</v>
      </c>
      <c r="K14" s="147"/>
      <c r="L14" s="147"/>
      <c r="M14" s="147"/>
      <c r="N14" s="147"/>
      <c r="O14" s="10"/>
      <c r="P14" s="2"/>
    </row>
    <row r="15" spans="2:16" ht="21.75" customHeight="1" x14ac:dyDescent="0.25">
      <c r="B15" s="73"/>
      <c r="C15" s="73"/>
      <c r="D15" s="73"/>
      <c r="E15" s="73"/>
      <c r="F15" s="73"/>
      <c r="G15" s="25" t="s">
        <v>43</v>
      </c>
      <c r="H15" s="21">
        <f>H20+H85+H95+H215+H245+H265+H320+H330+H350+H380+H425</f>
        <v>0</v>
      </c>
      <c r="I15" s="21">
        <f>I20+I85+I95+I215+I245+I265+I320+I330+I350+I380+I425</f>
        <v>0</v>
      </c>
      <c r="J15" s="34"/>
      <c r="K15" s="148"/>
      <c r="L15" s="148"/>
      <c r="M15" s="148"/>
      <c r="N15" s="148"/>
      <c r="O15" s="10"/>
      <c r="P15" s="2"/>
    </row>
    <row r="16" spans="2:16" ht="20.25" customHeight="1" x14ac:dyDescent="0.25">
      <c r="B16" s="73">
        <v>1</v>
      </c>
      <c r="C16" s="135" t="s">
        <v>148</v>
      </c>
      <c r="D16" s="135"/>
      <c r="E16" s="135"/>
      <c r="F16" s="135"/>
      <c r="G16" s="25" t="s">
        <v>38</v>
      </c>
      <c r="H16" s="59">
        <f>H17+H19</f>
        <v>99719.48</v>
      </c>
      <c r="I16" s="59">
        <f>I17+I19</f>
        <v>98969.48</v>
      </c>
      <c r="J16" s="34">
        <f t="shared" si="0"/>
        <v>99.247890181537244</v>
      </c>
      <c r="K16" s="146" t="s">
        <v>39</v>
      </c>
      <c r="L16" s="146" t="s">
        <v>39</v>
      </c>
      <c r="M16" s="146" t="s">
        <v>39</v>
      </c>
      <c r="N16" s="146" t="s">
        <v>39</v>
      </c>
      <c r="O16" s="10"/>
      <c r="P16" s="2"/>
    </row>
    <row r="17" spans="2:16" x14ac:dyDescent="0.25">
      <c r="B17" s="73"/>
      <c r="C17" s="135"/>
      <c r="D17" s="135"/>
      <c r="E17" s="135"/>
      <c r="F17" s="135"/>
      <c r="G17" s="25" t="s">
        <v>40</v>
      </c>
      <c r="H17" s="21">
        <f>H22+H42+H47+H52+H57+H62+H77+H27</f>
        <v>88363.01</v>
      </c>
      <c r="I17" s="21">
        <f>I22+I42+I47+I52+I57+I62+I77+I27</f>
        <v>88363.01</v>
      </c>
      <c r="J17" s="34">
        <f>I17/H17*100</f>
        <v>100</v>
      </c>
      <c r="K17" s="147"/>
      <c r="L17" s="147"/>
      <c r="M17" s="147"/>
      <c r="N17" s="147"/>
      <c r="O17" s="10"/>
      <c r="P17" s="2"/>
    </row>
    <row r="18" spans="2:16" x14ac:dyDescent="0.25">
      <c r="B18" s="73"/>
      <c r="C18" s="135"/>
      <c r="D18" s="135"/>
      <c r="E18" s="135"/>
      <c r="F18" s="135"/>
      <c r="G18" s="25" t="s">
        <v>44</v>
      </c>
      <c r="H18" s="21"/>
      <c r="I18" s="21"/>
      <c r="J18" s="34"/>
      <c r="K18" s="147"/>
      <c r="L18" s="147"/>
      <c r="M18" s="147"/>
      <c r="N18" s="147"/>
      <c r="O18" s="10"/>
      <c r="P18" s="2"/>
    </row>
    <row r="19" spans="2:16" x14ac:dyDescent="0.25">
      <c r="B19" s="73"/>
      <c r="C19" s="135"/>
      <c r="D19" s="135"/>
      <c r="E19" s="135"/>
      <c r="F19" s="135"/>
      <c r="G19" s="25" t="s">
        <v>45</v>
      </c>
      <c r="H19" s="21">
        <f>H24+H44+H49+H54+H59+H64+H79+H29</f>
        <v>11356.47</v>
      </c>
      <c r="I19" s="21">
        <f>I24+I44+I49+I54+I59+I64+I79+I29</f>
        <v>10606.47</v>
      </c>
      <c r="J19" s="34">
        <f t="shared" si="0"/>
        <v>93.395835149478671</v>
      </c>
      <c r="K19" s="147"/>
      <c r="L19" s="147"/>
      <c r="M19" s="147"/>
      <c r="N19" s="147"/>
      <c r="O19" s="10"/>
      <c r="P19" s="2"/>
    </row>
    <row r="20" spans="2:16" x14ac:dyDescent="0.25">
      <c r="B20" s="73"/>
      <c r="C20" s="135"/>
      <c r="D20" s="135"/>
      <c r="E20" s="135"/>
      <c r="F20" s="135"/>
      <c r="G20" s="25" t="s">
        <v>46</v>
      </c>
      <c r="H20" s="21"/>
      <c r="I20" s="21"/>
      <c r="J20" s="34"/>
      <c r="K20" s="148"/>
      <c r="L20" s="148"/>
      <c r="M20" s="148"/>
      <c r="N20" s="148"/>
      <c r="O20" s="10"/>
      <c r="P20" s="2"/>
    </row>
    <row r="21" spans="2:16" ht="17.25" customHeight="1" x14ac:dyDescent="0.25">
      <c r="B21" s="136" t="s">
        <v>104</v>
      </c>
      <c r="C21" s="86" t="s">
        <v>184</v>
      </c>
      <c r="D21" s="73" t="s">
        <v>161</v>
      </c>
      <c r="E21" s="73" t="s">
        <v>167</v>
      </c>
      <c r="F21" s="73" t="s">
        <v>168</v>
      </c>
      <c r="G21" s="25" t="s">
        <v>38</v>
      </c>
      <c r="H21" s="59">
        <f>H24</f>
        <v>7710.7</v>
      </c>
      <c r="I21" s="59">
        <f>I24</f>
        <v>7710.7</v>
      </c>
      <c r="J21" s="34">
        <f>I21/H21*100</f>
        <v>100</v>
      </c>
      <c r="K21" s="70" t="s">
        <v>115</v>
      </c>
      <c r="L21" s="70">
        <v>548</v>
      </c>
      <c r="M21" s="83">
        <v>612</v>
      </c>
      <c r="N21" s="70"/>
      <c r="O21" s="10"/>
      <c r="P21" s="2"/>
    </row>
    <row r="22" spans="2:16" ht="17.25" customHeight="1" x14ac:dyDescent="0.25">
      <c r="B22" s="136"/>
      <c r="C22" s="86"/>
      <c r="D22" s="73"/>
      <c r="E22" s="73"/>
      <c r="F22" s="73"/>
      <c r="G22" s="25" t="s">
        <v>40</v>
      </c>
      <c r="H22" s="21"/>
      <c r="I22" s="21"/>
      <c r="J22" s="34"/>
      <c r="K22" s="71"/>
      <c r="L22" s="71"/>
      <c r="M22" s="84"/>
      <c r="N22" s="71"/>
      <c r="O22" s="10"/>
      <c r="P22" s="2"/>
    </row>
    <row r="23" spans="2:16" x14ac:dyDescent="0.25">
      <c r="B23" s="136"/>
      <c r="C23" s="86"/>
      <c r="D23" s="73"/>
      <c r="E23" s="73"/>
      <c r="F23" s="73"/>
      <c r="G23" s="25" t="s">
        <v>44</v>
      </c>
      <c r="H23" s="21"/>
      <c r="I23" s="21"/>
      <c r="J23" s="34"/>
      <c r="K23" s="71"/>
      <c r="L23" s="71"/>
      <c r="M23" s="84"/>
      <c r="N23" s="71"/>
      <c r="O23" s="10"/>
      <c r="P23" s="2"/>
    </row>
    <row r="24" spans="2:16" x14ac:dyDescent="0.25">
      <c r="B24" s="136"/>
      <c r="C24" s="86"/>
      <c r="D24" s="73"/>
      <c r="E24" s="73"/>
      <c r="F24" s="73"/>
      <c r="G24" s="25" t="s">
        <v>45</v>
      </c>
      <c r="H24" s="31">
        <v>7710.7</v>
      </c>
      <c r="I24" s="31">
        <v>7710.7</v>
      </c>
      <c r="J24" s="34">
        <f t="shared" ref="J24:J131" si="1">I24/H24*100</f>
        <v>100</v>
      </c>
      <c r="K24" s="71"/>
      <c r="L24" s="71"/>
      <c r="M24" s="84"/>
      <c r="N24" s="71"/>
      <c r="O24" s="10"/>
      <c r="P24" s="2"/>
    </row>
    <row r="25" spans="2:16" ht="63.75" customHeight="1" x14ac:dyDescent="0.25">
      <c r="B25" s="136"/>
      <c r="C25" s="86"/>
      <c r="D25" s="73"/>
      <c r="E25" s="73"/>
      <c r="F25" s="73"/>
      <c r="G25" s="25" t="s">
        <v>46</v>
      </c>
      <c r="H25" s="31"/>
      <c r="I25" s="31"/>
      <c r="J25" s="34"/>
      <c r="K25" s="72"/>
      <c r="L25" s="72"/>
      <c r="M25" s="85"/>
      <c r="N25" s="72"/>
      <c r="O25" s="10"/>
      <c r="P25" s="2"/>
    </row>
    <row r="26" spans="2:16" ht="18.75" customHeight="1" x14ac:dyDescent="0.25">
      <c r="B26" s="128" t="s">
        <v>105</v>
      </c>
      <c r="C26" s="102" t="s">
        <v>197</v>
      </c>
      <c r="D26" s="73" t="s">
        <v>161</v>
      </c>
      <c r="E26" s="73" t="s">
        <v>167</v>
      </c>
      <c r="F26" s="73" t="s">
        <v>168</v>
      </c>
      <c r="G26" s="54" t="s">
        <v>38</v>
      </c>
      <c r="H26" s="59">
        <f>H29+H27</f>
        <v>247.7</v>
      </c>
      <c r="I26" s="59">
        <f>I29+I27</f>
        <v>247.7</v>
      </c>
      <c r="J26" s="34">
        <f t="shared" ref="J26" si="2">I26/H26*100</f>
        <v>100</v>
      </c>
      <c r="K26" s="70" t="s">
        <v>115</v>
      </c>
      <c r="L26" s="70">
        <v>548</v>
      </c>
      <c r="M26" s="83">
        <v>612</v>
      </c>
      <c r="N26" s="70"/>
      <c r="O26" s="10"/>
      <c r="P26" s="2"/>
    </row>
    <row r="27" spans="2:16" ht="18.75" customHeight="1" x14ac:dyDescent="0.25">
      <c r="B27" s="129"/>
      <c r="C27" s="103"/>
      <c r="D27" s="73"/>
      <c r="E27" s="73"/>
      <c r="F27" s="73"/>
      <c r="G27" s="54" t="s">
        <v>40</v>
      </c>
      <c r="H27" s="21">
        <f>H32+H37</f>
        <v>66.5</v>
      </c>
      <c r="I27" s="21">
        <f>I32+I37</f>
        <v>66.5</v>
      </c>
      <c r="J27" s="34"/>
      <c r="K27" s="71"/>
      <c r="L27" s="71"/>
      <c r="M27" s="84"/>
      <c r="N27" s="71"/>
      <c r="O27" s="10"/>
      <c r="P27" s="2"/>
    </row>
    <row r="28" spans="2:16" ht="18.75" customHeight="1" x14ac:dyDescent="0.25">
      <c r="B28" s="129"/>
      <c r="C28" s="103"/>
      <c r="D28" s="73"/>
      <c r="E28" s="73"/>
      <c r="F28" s="73"/>
      <c r="G28" s="54" t="s">
        <v>44</v>
      </c>
      <c r="H28" s="31"/>
      <c r="I28" s="31"/>
      <c r="J28" s="34"/>
      <c r="K28" s="71"/>
      <c r="L28" s="71"/>
      <c r="M28" s="84"/>
      <c r="N28" s="71"/>
      <c r="O28" s="10"/>
      <c r="P28" s="2"/>
    </row>
    <row r="29" spans="2:16" ht="18.75" customHeight="1" x14ac:dyDescent="0.25">
      <c r="B29" s="129"/>
      <c r="C29" s="103"/>
      <c r="D29" s="73"/>
      <c r="E29" s="73"/>
      <c r="F29" s="73"/>
      <c r="G29" s="54" t="s">
        <v>45</v>
      </c>
      <c r="H29" s="31">
        <f>H34+H39</f>
        <v>181.2</v>
      </c>
      <c r="I29" s="31">
        <f>I34+I39</f>
        <v>181.2</v>
      </c>
      <c r="J29" s="34">
        <f t="shared" ref="J29" si="3">I29/H29*100</f>
        <v>100</v>
      </c>
      <c r="K29" s="71"/>
      <c r="L29" s="71"/>
      <c r="M29" s="84"/>
      <c r="N29" s="71"/>
      <c r="O29" s="10"/>
      <c r="P29" s="2"/>
    </row>
    <row r="30" spans="2:16" ht="17.25" customHeight="1" x14ac:dyDescent="0.25">
      <c r="B30" s="130"/>
      <c r="C30" s="104"/>
      <c r="D30" s="73"/>
      <c r="E30" s="73"/>
      <c r="F30" s="73"/>
      <c r="G30" s="54" t="s">
        <v>46</v>
      </c>
      <c r="H30" s="31"/>
      <c r="I30" s="31"/>
      <c r="J30" s="34"/>
      <c r="K30" s="72"/>
      <c r="L30" s="72"/>
      <c r="M30" s="85"/>
      <c r="N30" s="72"/>
      <c r="O30" s="10"/>
      <c r="P30" s="2"/>
    </row>
    <row r="31" spans="2:16" ht="17.25" customHeight="1" x14ac:dyDescent="0.25">
      <c r="B31" s="128" t="s">
        <v>287</v>
      </c>
      <c r="C31" s="102" t="s">
        <v>289</v>
      </c>
      <c r="D31" s="73" t="s">
        <v>161</v>
      </c>
      <c r="E31" s="73" t="s">
        <v>167</v>
      </c>
      <c r="F31" s="73" t="s">
        <v>168</v>
      </c>
      <c r="G31" s="41" t="s">
        <v>38</v>
      </c>
      <c r="H31" s="59">
        <f>H34</f>
        <v>177.7</v>
      </c>
      <c r="I31" s="59">
        <f>I34</f>
        <v>177.7</v>
      </c>
      <c r="J31" s="34">
        <f t="shared" ref="J31" si="4">I31/H31*100</f>
        <v>100</v>
      </c>
      <c r="K31" s="70" t="s">
        <v>115</v>
      </c>
      <c r="L31" s="70">
        <v>548</v>
      </c>
      <c r="M31" s="83">
        <v>612</v>
      </c>
      <c r="N31" s="70"/>
      <c r="O31" s="10"/>
      <c r="P31" s="2"/>
    </row>
    <row r="32" spans="2:16" ht="17.25" customHeight="1" x14ac:dyDescent="0.25">
      <c r="B32" s="129"/>
      <c r="C32" s="103"/>
      <c r="D32" s="73"/>
      <c r="E32" s="73"/>
      <c r="F32" s="73"/>
      <c r="G32" s="41" t="s">
        <v>40</v>
      </c>
      <c r="H32" s="21"/>
      <c r="I32" s="21"/>
      <c r="J32" s="34"/>
      <c r="K32" s="71"/>
      <c r="L32" s="71"/>
      <c r="M32" s="84"/>
      <c r="N32" s="71"/>
      <c r="O32" s="10"/>
      <c r="P32" s="2"/>
    </row>
    <row r="33" spans="2:16" ht="17.25" customHeight="1" x14ac:dyDescent="0.25">
      <c r="B33" s="129"/>
      <c r="C33" s="103"/>
      <c r="D33" s="73"/>
      <c r="E33" s="73"/>
      <c r="F33" s="73"/>
      <c r="G33" s="41" t="s">
        <v>44</v>
      </c>
      <c r="H33" s="31"/>
      <c r="I33" s="31"/>
      <c r="J33" s="34"/>
      <c r="K33" s="71"/>
      <c r="L33" s="71"/>
      <c r="M33" s="84"/>
      <c r="N33" s="71"/>
      <c r="O33" s="10"/>
      <c r="P33" s="2"/>
    </row>
    <row r="34" spans="2:16" ht="17.25" customHeight="1" x14ac:dyDescent="0.25">
      <c r="B34" s="129"/>
      <c r="C34" s="103"/>
      <c r="D34" s="73"/>
      <c r="E34" s="73"/>
      <c r="F34" s="73"/>
      <c r="G34" s="41" t="s">
        <v>45</v>
      </c>
      <c r="H34" s="31">
        <v>177.7</v>
      </c>
      <c r="I34" s="31">
        <v>177.7</v>
      </c>
      <c r="J34" s="34">
        <f t="shared" ref="J34" si="5">I34/H34*100</f>
        <v>100</v>
      </c>
      <c r="K34" s="71"/>
      <c r="L34" s="71"/>
      <c r="M34" s="84"/>
      <c r="N34" s="71"/>
      <c r="O34" s="10"/>
      <c r="P34" s="2"/>
    </row>
    <row r="35" spans="2:16" ht="17.25" customHeight="1" x14ac:dyDescent="0.25">
      <c r="B35" s="130"/>
      <c r="C35" s="104"/>
      <c r="D35" s="73"/>
      <c r="E35" s="73"/>
      <c r="F35" s="73"/>
      <c r="G35" s="41" t="s">
        <v>46</v>
      </c>
      <c r="H35" s="31"/>
      <c r="I35" s="31"/>
      <c r="J35" s="34"/>
      <c r="K35" s="72"/>
      <c r="L35" s="72"/>
      <c r="M35" s="85"/>
      <c r="N35" s="72"/>
      <c r="O35" s="10"/>
      <c r="P35" s="2"/>
    </row>
    <row r="36" spans="2:16" ht="19.5" customHeight="1" x14ac:dyDescent="0.25">
      <c r="B36" s="128" t="s">
        <v>288</v>
      </c>
      <c r="C36" s="158" t="s">
        <v>286</v>
      </c>
      <c r="D36" s="73" t="s">
        <v>161</v>
      </c>
      <c r="E36" s="73" t="s">
        <v>167</v>
      </c>
      <c r="F36" s="73" t="s">
        <v>169</v>
      </c>
      <c r="G36" s="54" t="s">
        <v>38</v>
      </c>
      <c r="H36" s="59">
        <f>SUM(H37:H40)</f>
        <v>70</v>
      </c>
      <c r="I36" s="59">
        <f>SUM(I37:I40)</f>
        <v>70</v>
      </c>
      <c r="J36" s="34">
        <f t="shared" ref="J36:J37" si="6">I36/H36*100</f>
        <v>100</v>
      </c>
      <c r="K36" s="70" t="s">
        <v>120</v>
      </c>
      <c r="L36" s="70" t="s">
        <v>123</v>
      </c>
      <c r="M36" s="83">
        <v>77</v>
      </c>
      <c r="N36" s="70"/>
      <c r="O36" s="10"/>
      <c r="P36" s="2"/>
    </row>
    <row r="37" spans="2:16" ht="15" customHeight="1" x14ac:dyDescent="0.25">
      <c r="B37" s="129"/>
      <c r="C37" s="159"/>
      <c r="D37" s="73"/>
      <c r="E37" s="73"/>
      <c r="F37" s="73"/>
      <c r="G37" s="54" t="s">
        <v>40</v>
      </c>
      <c r="H37" s="31">
        <v>66.5</v>
      </c>
      <c r="I37" s="31">
        <v>66.5</v>
      </c>
      <c r="J37" s="34">
        <f t="shared" si="6"/>
        <v>100</v>
      </c>
      <c r="K37" s="71"/>
      <c r="L37" s="71"/>
      <c r="M37" s="84"/>
      <c r="N37" s="71"/>
      <c r="O37" s="10"/>
      <c r="P37" s="2"/>
    </row>
    <row r="38" spans="2:16" x14ac:dyDescent="0.25">
      <c r="B38" s="129"/>
      <c r="C38" s="159"/>
      <c r="D38" s="73"/>
      <c r="E38" s="73"/>
      <c r="F38" s="73"/>
      <c r="G38" s="54" t="s">
        <v>44</v>
      </c>
      <c r="H38" s="31"/>
      <c r="I38" s="31"/>
      <c r="J38" s="34"/>
      <c r="K38" s="71"/>
      <c r="L38" s="71"/>
      <c r="M38" s="84"/>
      <c r="N38" s="71"/>
      <c r="O38" s="10"/>
      <c r="P38" s="2"/>
    </row>
    <row r="39" spans="2:16" x14ac:dyDescent="0.25">
      <c r="B39" s="129"/>
      <c r="C39" s="159"/>
      <c r="D39" s="73"/>
      <c r="E39" s="73"/>
      <c r="F39" s="73"/>
      <c r="G39" s="54" t="s">
        <v>45</v>
      </c>
      <c r="H39" s="31">
        <v>3.5</v>
      </c>
      <c r="I39" s="31">
        <v>3.5</v>
      </c>
      <c r="J39" s="34">
        <f t="shared" ref="J39" si="7">I39/H39*100</f>
        <v>100</v>
      </c>
      <c r="K39" s="71"/>
      <c r="L39" s="71"/>
      <c r="M39" s="84"/>
      <c r="N39" s="71"/>
      <c r="O39" s="10"/>
      <c r="P39" s="2"/>
    </row>
    <row r="40" spans="2:16" x14ac:dyDescent="0.25">
      <c r="B40" s="130"/>
      <c r="C40" s="160"/>
      <c r="D40" s="73"/>
      <c r="E40" s="73"/>
      <c r="F40" s="73"/>
      <c r="G40" s="54" t="s">
        <v>46</v>
      </c>
      <c r="H40" s="31"/>
      <c r="I40" s="31"/>
      <c r="J40" s="34"/>
      <c r="K40" s="72"/>
      <c r="L40" s="72"/>
      <c r="M40" s="85"/>
      <c r="N40" s="72"/>
      <c r="O40" s="10"/>
      <c r="P40" s="2"/>
    </row>
    <row r="41" spans="2:16" ht="18.75" customHeight="1" x14ac:dyDescent="0.25">
      <c r="B41" s="137" t="s">
        <v>106</v>
      </c>
      <c r="C41" s="73" t="s">
        <v>103</v>
      </c>
      <c r="D41" s="73" t="s">
        <v>161</v>
      </c>
      <c r="E41" s="73" t="s">
        <v>167</v>
      </c>
      <c r="F41" s="73" t="s">
        <v>168</v>
      </c>
      <c r="G41" s="25" t="s">
        <v>38</v>
      </c>
      <c r="H41" s="59">
        <f>SUM(H42:H45)</f>
        <v>96.7</v>
      </c>
      <c r="I41" s="59">
        <f>SUM(I42:I45)</f>
        <v>96.7</v>
      </c>
      <c r="J41" s="34">
        <f t="shared" si="1"/>
        <v>100</v>
      </c>
      <c r="K41" s="70" t="s">
        <v>120</v>
      </c>
      <c r="L41" s="70" t="s">
        <v>123</v>
      </c>
      <c r="M41" s="83">
        <v>77</v>
      </c>
      <c r="N41" s="70"/>
      <c r="O41" s="10"/>
      <c r="P41" s="2"/>
    </row>
    <row r="42" spans="2:16" ht="17.25" customHeight="1" x14ac:dyDescent="0.25">
      <c r="B42" s="137"/>
      <c r="C42" s="73"/>
      <c r="D42" s="73"/>
      <c r="E42" s="73"/>
      <c r="F42" s="73"/>
      <c r="G42" s="25" t="s">
        <v>40</v>
      </c>
      <c r="H42" s="31"/>
      <c r="I42" s="31"/>
      <c r="J42" s="34"/>
      <c r="K42" s="71"/>
      <c r="L42" s="71"/>
      <c r="M42" s="84"/>
      <c r="N42" s="71"/>
      <c r="O42" s="10"/>
      <c r="P42" s="2"/>
    </row>
    <row r="43" spans="2:16" ht="14.25" customHeight="1" x14ac:dyDescent="0.25">
      <c r="B43" s="137"/>
      <c r="C43" s="73"/>
      <c r="D43" s="73"/>
      <c r="E43" s="73"/>
      <c r="F43" s="73"/>
      <c r="G43" s="25" t="s">
        <v>44</v>
      </c>
      <c r="H43" s="31"/>
      <c r="I43" s="31"/>
      <c r="J43" s="34"/>
      <c r="K43" s="71"/>
      <c r="L43" s="71"/>
      <c r="M43" s="84"/>
      <c r="N43" s="71"/>
      <c r="O43" s="10"/>
      <c r="P43" s="2"/>
    </row>
    <row r="44" spans="2:16" x14ac:dyDescent="0.25">
      <c r="B44" s="137"/>
      <c r="C44" s="73"/>
      <c r="D44" s="73"/>
      <c r="E44" s="73"/>
      <c r="F44" s="73"/>
      <c r="G44" s="25" t="s">
        <v>45</v>
      </c>
      <c r="H44" s="31">
        <v>96.7</v>
      </c>
      <c r="I44" s="31">
        <v>96.7</v>
      </c>
      <c r="J44" s="34">
        <f t="shared" si="1"/>
        <v>100</v>
      </c>
      <c r="K44" s="71"/>
      <c r="L44" s="71"/>
      <c r="M44" s="84"/>
      <c r="N44" s="71"/>
      <c r="O44" s="10"/>
      <c r="P44" s="2"/>
    </row>
    <row r="45" spans="2:16" x14ac:dyDescent="0.25">
      <c r="B45" s="137"/>
      <c r="C45" s="73"/>
      <c r="D45" s="73"/>
      <c r="E45" s="73"/>
      <c r="F45" s="73"/>
      <c r="G45" s="25" t="s">
        <v>46</v>
      </c>
      <c r="H45" s="31"/>
      <c r="I45" s="31"/>
      <c r="J45" s="34"/>
      <c r="K45" s="72"/>
      <c r="L45" s="72"/>
      <c r="M45" s="85"/>
      <c r="N45" s="72"/>
      <c r="O45" s="10"/>
      <c r="P45" s="2"/>
    </row>
    <row r="46" spans="2:16" ht="19.5" customHeight="1" x14ac:dyDescent="0.25">
      <c r="B46" s="137" t="s">
        <v>107</v>
      </c>
      <c r="C46" s="86" t="s">
        <v>178</v>
      </c>
      <c r="D46" s="73" t="s">
        <v>161</v>
      </c>
      <c r="E46" s="73" t="s">
        <v>167</v>
      </c>
      <c r="F46" s="73" t="s">
        <v>168</v>
      </c>
      <c r="G46" s="25" t="s">
        <v>38</v>
      </c>
      <c r="H46" s="59">
        <f>H47</f>
        <v>86760.4</v>
      </c>
      <c r="I46" s="59">
        <f>I47</f>
        <v>86760.4</v>
      </c>
      <c r="J46" s="34">
        <f t="shared" si="1"/>
        <v>100</v>
      </c>
      <c r="K46" s="70" t="s">
        <v>172</v>
      </c>
      <c r="L46" s="70">
        <v>85</v>
      </c>
      <c r="M46" s="83">
        <v>85</v>
      </c>
      <c r="N46" s="70"/>
      <c r="O46" s="10"/>
      <c r="P46" s="2"/>
    </row>
    <row r="47" spans="2:16" ht="19.5" customHeight="1" x14ac:dyDescent="0.25">
      <c r="B47" s="127"/>
      <c r="C47" s="131"/>
      <c r="D47" s="73"/>
      <c r="E47" s="73"/>
      <c r="F47" s="73"/>
      <c r="G47" s="25" t="s">
        <v>40</v>
      </c>
      <c r="H47" s="31">
        <v>86760.4</v>
      </c>
      <c r="I47" s="31">
        <v>86760.4</v>
      </c>
      <c r="J47" s="34">
        <f t="shared" si="1"/>
        <v>100</v>
      </c>
      <c r="K47" s="71"/>
      <c r="L47" s="71"/>
      <c r="M47" s="84"/>
      <c r="N47" s="71"/>
      <c r="O47" s="10"/>
      <c r="P47" s="2"/>
    </row>
    <row r="48" spans="2:16" ht="15.75" customHeight="1" x14ac:dyDescent="0.25">
      <c r="B48" s="127"/>
      <c r="C48" s="131"/>
      <c r="D48" s="73"/>
      <c r="E48" s="73"/>
      <c r="F48" s="73"/>
      <c r="G48" s="25" t="s">
        <v>44</v>
      </c>
      <c r="H48" s="21"/>
      <c r="I48" s="21"/>
      <c r="J48" s="34"/>
      <c r="K48" s="71"/>
      <c r="L48" s="71"/>
      <c r="M48" s="84"/>
      <c r="N48" s="71"/>
      <c r="O48" s="10"/>
      <c r="P48" s="2"/>
    </row>
    <row r="49" spans="2:16" x14ac:dyDescent="0.25">
      <c r="B49" s="127"/>
      <c r="C49" s="131"/>
      <c r="D49" s="73"/>
      <c r="E49" s="73"/>
      <c r="F49" s="73"/>
      <c r="G49" s="25" t="s">
        <v>45</v>
      </c>
      <c r="H49" s="31">
        <v>0</v>
      </c>
      <c r="I49" s="31">
        <v>0</v>
      </c>
      <c r="J49" s="34"/>
      <c r="K49" s="71"/>
      <c r="L49" s="71"/>
      <c r="M49" s="84"/>
      <c r="N49" s="71"/>
      <c r="O49" s="10"/>
      <c r="P49" s="2"/>
    </row>
    <row r="50" spans="2:16" x14ac:dyDescent="0.25">
      <c r="B50" s="127"/>
      <c r="C50" s="131"/>
      <c r="D50" s="73"/>
      <c r="E50" s="73"/>
      <c r="F50" s="73"/>
      <c r="G50" s="25" t="s">
        <v>46</v>
      </c>
      <c r="H50" s="21"/>
      <c r="I50" s="21"/>
      <c r="J50" s="34"/>
      <c r="K50" s="72"/>
      <c r="L50" s="72"/>
      <c r="M50" s="85"/>
      <c r="N50" s="72"/>
      <c r="O50" s="10"/>
      <c r="P50" s="2"/>
    </row>
    <row r="51" spans="2:16" ht="21" customHeight="1" x14ac:dyDescent="0.25">
      <c r="B51" s="137" t="s">
        <v>108</v>
      </c>
      <c r="C51" s="73" t="s">
        <v>146</v>
      </c>
      <c r="D51" s="73" t="s">
        <v>161</v>
      </c>
      <c r="E51" s="73" t="s">
        <v>167</v>
      </c>
      <c r="F51" s="73" t="s">
        <v>169</v>
      </c>
      <c r="G51" s="25" t="s">
        <v>38</v>
      </c>
      <c r="H51" s="59">
        <f>H54</f>
        <v>981.9</v>
      </c>
      <c r="I51" s="59">
        <v>978.39</v>
      </c>
      <c r="J51" s="34">
        <f t="shared" si="1"/>
        <v>99.642529789184238</v>
      </c>
      <c r="K51" s="70" t="s">
        <v>172</v>
      </c>
      <c r="L51" s="70">
        <v>85</v>
      </c>
      <c r="M51" s="83">
        <v>85</v>
      </c>
      <c r="N51" s="70"/>
      <c r="O51" s="10"/>
      <c r="P51" s="2"/>
    </row>
    <row r="52" spans="2:16" ht="15.75" customHeight="1" x14ac:dyDescent="0.25">
      <c r="B52" s="127"/>
      <c r="C52" s="131"/>
      <c r="D52" s="73"/>
      <c r="E52" s="73"/>
      <c r="F52" s="73"/>
      <c r="G52" s="25" t="s">
        <v>40</v>
      </c>
      <c r="H52" s="21"/>
      <c r="I52" s="21"/>
      <c r="J52" s="34"/>
      <c r="K52" s="71"/>
      <c r="L52" s="71"/>
      <c r="M52" s="84"/>
      <c r="N52" s="71"/>
      <c r="O52" s="10"/>
      <c r="P52" s="2"/>
    </row>
    <row r="53" spans="2:16" x14ac:dyDescent="0.25">
      <c r="B53" s="127"/>
      <c r="C53" s="131"/>
      <c r="D53" s="73"/>
      <c r="E53" s="73"/>
      <c r="F53" s="73"/>
      <c r="G53" s="25" t="s">
        <v>44</v>
      </c>
      <c r="H53" s="21"/>
      <c r="I53" s="21"/>
      <c r="J53" s="34"/>
      <c r="K53" s="71"/>
      <c r="L53" s="71"/>
      <c r="M53" s="84"/>
      <c r="N53" s="71"/>
      <c r="O53" s="10"/>
      <c r="P53" s="2"/>
    </row>
    <row r="54" spans="2:16" x14ac:dyDescent="0.25">
      <c r="B54" s="127"/>
      <c r="C54" s="131"/>
      <c r="D54" s="73"/>
      <c r="E54" s="73"/>
      <c r="F54" s="73"/>
      <c r="G54" s="25" t="s">
        <v>45</v>
      </c>
      <c r="H54" s="31">
        <v>981.9</v>
      </c>
      <c r="I54" s="31">
        <v>981.9</v>
      </c>
      <c r="J54" s="34">
        <f t="shared" si="1"/>
        <v>100</v>
      </c>
      <c r="K54" s="71"/>
      <c r="L54" s="71"/>
      <c r="M54" s="84"/>
      <c r="N54" s="71"/>
      <c r="O54" s="10"/>
      <c r="P54" s="2"/>
    </row>
    <row r="55" spans="2:16" ht="12.75" customHeight="1" x14ac:dyDescent="0.25">
      <c r="B55" s="127"/>
      <c r="C55" s="131"/>
      <c r="D55" s="73"/>
      <c r="E55" s="73"/>
      <c r="F55" s="73"/>
      <c r="G55" s="25" t="s">
        <v>46</v>
      </c>
      <c r="H55" s="21"/>
      <c r="I55" s="21"/>
      <c r="J55" s="34"/>
      <c r="K55" s="72"/>
      <c r="L55" s="72"/>
      <c r="M55" s="85"/>
      <c r="N55" s="72"/>
      <c r="O55" s="10"/>
      <c r="P55" s="2"/>
    </row>
    <row r="56" spans="2:16" ht="15" customHeight="1" x14ac:dyDescent="0.25">
      <c r="B56" s="137" t="s">
        <v>155</v>
      </c>
      <c r="C56" s="86" t="s">
        <v>179</v>
      </c>
      <c r="D56" s="73" t="s">
        <v>161</v>
      </c>
      <c r="E56" s="73" t="s">
        <v>167</v>
      </c>
      <c r="F56" s="73" t="s">
        <v>169</v>
      </c>
      <c r="G56" s="25" t="s">
        <v>38</v>
      </c>
      <c r="H56" s="59">
        <f>SUM(H57:H60)</f>
        <v>948.3</v>
      </c>
      <c r="I56" s="59">
        <f>SUM(I57:I60)</f>
        <v>198.3</v>
      </c>
      <c r="J56" s="34">
        <f t="shared" si="1"/>
        <v>20.91110408098703</v>
      </c>
      <c r="K56" s="70" t="s">
        <v>172</v>
      </c>
      <c r="L56" s="70">
        <v>85</v>
      </c>
      <c r="M56" s="83">
        <v>85</v>
      </c>
      <c r="N56" s="70"/>
      <c r="O56" s="10"/>
      <c r="P56" s="2"/>
    </row>
    <row r="57" spans="2:16" x14ac:dyDescent="0.25">
      <c r="B57" s="137"/>
      <c r="C57" s="86"/>
      <c r="D57" s="73"/>
      <c r="E57" s="73"/>
      <c r="F57" s="73"/>
      <c r="G57" s="25" t="s">
        <v>40</v>
      </c>
      <c r="H57" s="21">
        <v>0</v>
      </c>
      <c r="I57" s="21"/>
      <c r="J57" s="34"/>
      <c r="K57" s="71"/>
      <c r="L57" s="71"/>
      <c r="M57" s="84"/>
      <c r="N57" s="71"/>
      <c r="O57" s="10"/>
      <c r="P57" s="2"/>
    </row>
    <row r="58" spans="2:16" x14ac:dyDescent="0.25">
      <c r="B58" s="137"/>
      <c r="C58" s="86"/>
      <c r="D58" s="73"/>
      <c r="E58" s="73"/>
      <c r="F58" s="73"/>
      <c r="G58" s="25" t="s">
        <v>44</v>
      </c>
      <c r="H58" s="21"/>
      <c r="I58" s="21"/>
      <c r="J58" s="34"/>
      <c r="K58" s="71"/>
      <c r="L58" s="71"/>
      <c r="M58" s="84"/>
      <c r="N58" s="71"/>
      <c r="O58" s="10"/>
      <c r="P58" s="2"/>
    </row>
    <row r="59" spans="2:16" x14ac:dyDescent="0.25">
      <c r="B59" s="137"/>
      <c r="C59" s="86"/>
      <c r="D59" s="73"/>
      <c r="E59" s="73"/>
      <c r="F59" s="73"/>
      <c r="G59" s="25" t="s">
        <v>45</v>
      </c>
      <c r="H59" s="31">
        <v>948.3</v>
      </c>
      <c r="I59" s="31">
        <v>198.3</v>
      </c>
      <c r="J59" s="34">
        <f t="shared" si="1"/>
        <v>20.91110408098703</v>
      </c>
      <c r="K59" s="71"/>
      <c r="L59" s="71"/>
      <c r="M59" s="84"/>
      <c r="N59" s="71"/>
      <c r="O59" s="10"/>
      <c r="P59" s="2"/>
    </row>
    <row r="60" spans="2:16" x14ac:dyDescent="0.25">
      <c r="B60" s="137"/>
      <c r="C60" s="86"/>
      <c r="D60" s="73"/>
      <c r="E60" s="73"/>
      <c r="F60" s="73"/>
      <c r="G60" s="25" t="s">
        <v>46</v>
      </c>
      <c r="H60" s="21"/>
      <c r="I60" s="21"/>
      <c r="J60" s="34"/>
      <c r="K60" s="72"/>
      <c r="L60" s="72"/>
      <c r="M60" s="85"/>
      <c r="N60" s="72"/>
      <c r="O60" s="10"/>
      <c r="P60" s="2"/>
    </row>
    <row r="61" spans="2:16" ht="15" customHeight="1" x14ac:dyDescent="0.25">
      <c r="B61" s="128" t="s">
        <v>231</v>
      </c>
      <c r="C61" s="102" t="s">
        <v>246</v>
      </c>
      <c r="D61" s="73" t="s">
        <v>161</v>
      </c>
      <c r="E61" s="73" t="s">
        <v>167</v>
      </c>
      <c r="F61" s="73" t="s">
        <v>169</v>
      </c>
      <c r="G61" s="41" t="s">
        <v>38</v>
      </c>
      <c r="H61" s="59">
        <f>SUM(H62:H65)</f>
        <v>1616.96</v>
      </c>
      <c r="I61" s="59">
        <f>SUM(I62:I65)</f>
        <v>1616.96</v>
      </c>
      <c r="J61" s="34">
        <f t="shared" ref="J61:J62" si="8">I61/H61*100</f>
        <v>100</v>
      </c>
      <c r="K61" s="70" t="s">
        <v>172</v>
      </c>
      <c r="L61" s="70">
        <v>85</v>
      </c>
      <c r="M61" s="83">
        <v>85</v>
      </c>
      <c r="N61" s="70"/>
      <c r="O61" s="10"/>
      <c r="P61" s="2"/>
    </row>
    <row r="62" spans="2:16" x14ac:dyDescent="0.25">
      <c r="B62" s="129"/>
      <c r="C62" s="103"/>
      <c r="D62" s="73"/>
      <c r="E62" s="73"/>
      <c r="F62" s="73"/>
      <c r="G62" s="41" t="s">
        <v>40</v>
      </c>
      <c r="H62" s="21">
        <f>H67+H72</f>
        <v>1536.1100000000001</v>
      </c>
      <c r="I62" s="21">
        <f>I67+I72</f>
        <v>1536.1100000000001</v>
      </c>
      <c r="J62" s="34">
        <f t="shared" si="8"/>
        <v>100</v>
      </c>
      <c r="K62" s="71"/>
      <c r="L62" s="71"/>
      <c r="M62" s="84"/>
      <c r="N62" s="71"/>
      <c r="O62" s="10"/>
      <c r="P62" s="2"/>
    </row>
    <row r="63" spans="2:16" x14ac:dyDescent="0.25">
      <c r="B63" s="129"/>
      <c r="C63" s="103"/>
      <c r="D63" s="73"/>
      <c r="E63" s="73"/>
      <c r="F63" s="73"/>
      <c r="G63" s="41" t="s">
        <v>44</v>
      </c>
      <c r="H63" s="21"/>
      <c r="I63" s="21"/>
      <c r="J63" s="34"/>
      <c r="K63" s="71"/>
      <c r="L63" s="71"/>
      <c r="M63" s="84"/>
      <c r="N63" s="71"/>
      <c r="O63" s="10"/>
      <c r="P63" s="2"/>
    </row>
    <row r="64" spans="2:16" x14ac:dyDescent="0.25">
      <c r="B64" s="129"/>
      <c r="C64" s="103"/>
      <c r="D64" s="73"/>
      <c r="E64" s="73"/>
      <c r="F64" s="73"/>
      <c r="G64" s="41" t="s">
        <v>45</v>
      </c>
      <c r="H64" s="31">
        <f>H69+H74</f>
        <v>80.849999999999994</v>
      </c>
      <c r="I64" s="31">
        <f>I69+I74</f>
        <v>80.849999999999994</v>
      </c>
      <c r="J64" s="34">
        <f t="shared" ref="J64" si="9">I64/H64*100</f>
        <v>100</v>
      </c>
      <c r="K64" s="71"/>
      <c r="L64" s="71"/>
      <c r="M64" s="84"/>
      <c r="N64" s="71"/>
      <c r="O64" s="10"/>
      <c r="P64" s="2"/>
    </row>
    <row r="65" spans="2:16" x14ac:dyDescent="0.25">
      <c r="B65" s="130"/>
      <c r="C65" s="104"/>
      <c r="D65" s="73"/>
      <c r="E65" s="73"/>
      <c r="F65" s="73"/>
      <c r="G65" s="41" t="s">
        <v>46</v>
      </c>
      <c r="H65" s="31"/>
      <c r="I65" s="31"/>
      <c r="J65" s="34"/>
      <c r="K65" s="72"/>
      <c r="L65" s="72"/>
      <c r="M65" s="85"/>
      <c r="N65" s="72"/>
      <c r="O65" s="10"/>
      <c r="P65" s="2"/>
    </row>
    <row r="66" spans="2:16" ht="15" customHeight="1" x14ac:dyDescent="0.25">
      <c r="B66" s="128" t="s">
        <v>249</v>
      </c>
      <c r="C66" s="158" t="s">
        <v>247</v>
      </c>
      <c r="D66" s="73" t="s">
        <v>161</v>
      </c>
      <c r="E66" s="73" t="s">
        <v>167</v>
      </c>
      <c r="F66" s="73" t="s">
        <v>169</v>
      </c>
      <c r="G66" s="41" t="s">
        <v>38</v>
      </c>
      <c r="H66" s="59">
        <f>SUM(H67:H70)</f>
        <v>100.46</v>
      </c>
      <c r="I66" s="59">
        <f>SUM(I67:I70)</f>
        <v>100.46</v>
      </c>
      <c r="J66" s="34">
        <f t="shared" ref="J66:J67" si="10">I66/H66*100</f>
        <v>100</v>
      </c>
      <c r="K66" s="70" t="s">
        <v>172</v>
      </c>
      <c r="L66" s="70">
        <v>85</v>
      </c>
      <c r="M66" s="83">
        <v>85</v>
      </c>
      <c r="N66" s="70"/>
      <c r="O66" s="10"/>
      <c r="P66" s="2"/>
    </row>
    <row r="67" spans="2:16" x14ac:dyDescent="0.25">
      <c r="B67" s="129"/>
      <c r="C67" s="159"/>
      <c r="D67" s="73"/>
      <c r="E67" s="73"/>
      <c r="F67" s="73"/>
      <c r="G67" s="41" t="s">
        <v>40</v>
      </c>
      <c r="H67" s="21">
        <v>95.44</v>
      </c>
      <c r="I67" s="21">
        <v>95.44</v>
      </c>
      <c r="J67" s="34">
        <f t="shared" si="10"/>
        <v>100</v>
      </c>
      <c r="K67" s="71"/>
      <c r="L67" s="71"/>
      <c r="M67" s="84"/>
      <c r="N67" s="71"/>
      <c r="O67" s="10"/>
      <c r="P67" s="2"/>
    </row>
    <row r="68" spans="2:16" x14ac:dyDescent="0.25">
      <c r="B68" s="129"/>
      <c r="C68" s="159"/>
      <c r="D68" s="73"/>
      <c r="E68" s="73"/>
      <c r="F68" s="73"/>
      <c r="G68" s="41" t="s">
        <v>44</v>
      </c>
      <c r="H68" s="21"/>
      <c r="I68" s="21"/>
      <c r="J68" s="34"/>
      <c r="K68" s="71"/>
      <c r="L68" s="71"/>
      <c r="M68" s="84"/>
      <c r="N68" s="71"/>
      <c r="O68" s="10"/>
      <c r="P68" s="2"/>
    </row>
    <row r="69" spans="2:16" x14ac:dyDescent="0.25">
      <c r="B69" s="129"/>
      <c r="C69" s="159"/>
      <c r="D69" s="73"/>
      <c r="E69" s="73"/>
      <c r="F69" s="73"/>
      <c r="G69" s="41" t="s">
        <v>45</v>
      </c>
      <c r="H69" s="31">
        <v>5.0199999999999996</v>
      </c>
      <c r="I69" s="31">
        <v>5.0199999999999996</v>
      </c>
      <c r="J69" s="34">
        <f t="shared" ref="J69" si="11">I69/H69*100</f>
        <v>100</v>
      </c>
      <c r="K69" s="71"/>
      <c r="L69" s="71"/>
      <c r="M69" s="84"/>
      <c r="N69" s="71"/>
      <c r="O69" s="10"/>
      <c r="P69" s="2"/>
    </row>
    <row r="70" spans="2:16" x14ac:dyDescent="0.25">
      <c r="B70" s="130"/>
      <c r="C70" s="160"/>
      <c r="D70" s="73"/>
      <c r="E70" s="73"/>
      <c r="F70" s="73"/>
      <c r="G70" s="41" t="s">
        <v>46</v>
      </c>
      <c r="H70" s="21"/>
      <c r="I70" s="21"/>
      <c r="J70" s="34"/>
      <c r="K70" s="72"/>
      <c r="L70" s="72"/>
      <c r="M70" s="85"/>
      <c r="N70" s="72"/>
      <c r="O70" s="10"/>
      <c r="P70" s="2"/>
    </row>
    <row r="71" spans="2:16" ht="15" customHeight="1" x14ac:dyDescent="0.25">
      <c r="B71" s="128" t="s">
        <v>232</v>
      </c>
      <c r="C71" s="158" t="s">
        <v>248</v>
      </c>
      <c r="D71" s="73" t="s">
        <v>161</v>
      </c>
      <c r="E71" s="73" t="s">
        <v>167</v>
      </c>
      <c r="F71" s="73" t="s">
        <v>169</v>
      </c>
      <c r="G71" s="41" t="s">
        <v>38</v>
      </c>
      <c r="H71" s="59">
        <f>SUM(H72:H75)</f>
        <v>1516.5</v>
      </c>
      <c r="I71" s="59">
        <f>SUM(I72:I75)</f>
        <v>1516.5</v>
      </c>
      <c r="J71" s="34">
        <f t="shared" ref="J71:J72" si="12">I71/H71*100</f>
        <v>100</v>
      </c>
      <c r="K71" s="70" t="s">
        <v>172</v>
      </c>
      <c r="L71" s="70">
        <v>85</v>
      </c>
      <c r="M71" s="83">
        <v>85</v>
      </c>
      <c r="N71" s="70"/>
      <c r="O71" s="10"/>
      <c r="P71" s="2"/>
    </row>
    <row r="72" spans="2:16" x14ac:dyDescent="0.25">
      <c r="B72" s="129"/>
      <c r="C72" s="159"/>
      <c r="D72" s="73"/>
      <c r="E72" s="73"/>
      <c r="F72" s="73"/>
      <c r="G72" s="41" t="s">
        <v>40</v>
      </c>
      <c r="H72" s="21">
        <v>1440.67</v>
      </c>
      <c r="I72" s="21">
        <v>1440.67</v>
      </c>
      <c r="J72" s="34">
        <f t="shared" si="12"/>
        <v>100</v>
      </c>
      <c r="K72" s="71"/>
      <c r="L72" s="71"/>
      <c r="M72" s="84"/>
      <c r="N72" s="71"/>
      <c r="O72" s="10"/>
      <c r="P72" s="2"/>
    </row>
    <row r="73" spans="2:16" x14ac:dyDescent="0.25">
      <c r="B73" s="129"/>
      <c r="C73" s="159"/>
      <c r="D73" s="73"/>
      <c r="E73" s="73"/>
      <c r="F73" s="73"/>
      <c r="G73" s="41" t="s">
        <v>44</v>
      </c>
      <c r="H73" s="21"/>
      <c r="I73" s="21"/>
      <c r="J73" s="34"/>
      <c r="K73" s="71"/>
      <c r="L73" s="71"/>
      <c r="M73" s="84"/>
      <c r="N73" s="71"/>
      <c r="O73" s="10"/>
      <c r="P73" s="2"/>
    </row>
    <row r="74" spans="2:16" x14ac:dyDescent="0.25">
      <c r="B74" s="129"/>
      <c r="C74" s="159"/>
      <c r="D74" s="73"/>
      <c r="E74" s="73"/>
      <c r="F74" s="73"/>
      <c r="G74" s="41" t="s">
        <v>45</v>
      </c>
      <c r="H74" s="31">
        <v>75.83</v>
      </c>
      <c r="I74" s="31">
        <v>75.83</v>
      </c>
      <c r="J74" s="34">
        <f t="shared" ref="J74" si="13">I74/H74*100</f>
        <v>100</v>
      </c>
      <c r="K74" s="71"/>
      <c r="L74" s="71"/>
      <c r="M74" s="84"/>
      <c r="N74" s="71"/>
      <c r="O74" s="10"/>
      <c r="P74" s="2"/>
    </row>
    <row r="75" spans="2:16" x14ac:dyDescent="0.25">
      <c r="B75" s="130"/>
      <c r="C75" s="160"/>
      <c r="D75" s="73"/>
      <c r="E75" s="73"/>
      <c r="F75" s="73"/>
      <c r="G75" s="41" t="s">
        <v>46</v>
      </c>
      <c r="H75" s="21"/>
      <c r="I75" s="21"/>
      <c r="J75" s="34"/>
      <c r="K75" s="72"/>
      <c r="L75" s="72"/>
      <c r="M75" s="85"/>
      <c r="N75" s="72"/>
      <c r="O75" s="10"/>
      <c r="P75" s="2"/>
    </row>
    <row r="76" spans="2:16" ht="15" customHeight="1" x14ac:dyDescent="0.25">
      <c r="B76" s="128" t="s">
        <v>252</v>
      </c>
      <c r="C76" s="102" t="s">
        <v>251</v>
      </c>
      <c r="D76" s="73" t="s">
        <v>161</v>
      </c>
      <c r="E76" s="73" t="s">
        <v>167</v>
      </c>
      <c r="F76" s="73" t="s">
        <v>169</v>
      </c>
      <c r="G76" s="41" t="s">
        <v>38</v>
      </c>
      <c r="H76" s="59">
        <f>H79</f>
        <v>1356.82</v>
      </c>
      <c r="I76" s="59">
        <f>I79</f>
        <v>1356.82</v>
      </c>
      <c r="J76" s="34">
        <f t="shared" ref="J76" si="14">I76/H76*100</f>
        <v>100</v>
      </c>
      <c r="K76" s="70" t="s">
        <v>172</v>
      </c>
      <c r="L76" s="70">
        <v>85</v>
      </c>
      <c r="M76" s="83">
        <v>85</v>
      </c>
      <c r="N76" s="70"/>
      <c r="O76" s="10"/>
      <c r="P76" s="2"/>
    </row>
    <row r="77" spans="2:16" x14ac:dyDescent="0.25">
      <c r="B77" s="129"/>
      <c r="C77" s="103"/>
      <c r="D77" s="73"/>
      <c r="E77" s="73"/>
      <c r="F77" s="73"/>
      <c r="G77" s="41" t="s">
        <v>40</v>
      </c>
      <c r="H77" s="21"/>
      <c r="I77" s="21"/>
      <c r="J77" s="34"/>
      <c r="K77" s="71"/>
      <c r="L77" s="71"/>
      <c r="M77" s="84"/>
      <c r="N77" s="71"/>
      <c r="O77" s="10"/>
      <c r="P77" s="2"/>
    </row>
    <row r="78" spans="2:16" x14ac:dyDescent="0.25">
      <c r="B78" s="129"/>
      <c r="C78" s="103"/>
      <c r="D78" s="73"/>
      <c r="E78" s="73"/>
      <c r="F78" s="73"/>
      <c r="G78" s="41" t="s">
        <v>44</v>
      </c>
      <c r="H78" s="21"/>
      <c r="I78" s="21"/>
      <c r="J78" s="34"/>
      <c r="K78" s="71"/>
      <c r="L78" s="71"/>
      <c r="M78" s="84"/>
      <c r="N78" s="71"/>
      <c r="O78" s="10"/>
      <c r="P78" s="2"/>
    </row>
    <row r="79" spans="2:16" x14ac:dyDescent="0.25">
      <c r="B79" s="129"/>
      <c r="C79" s="103"/>
      <c r="D79" s="73"/>
      <c r="E79" s="73"/>
      <c r="F79" s="73"/>
      <c r="G79" s="41" t="s">
        <v>45</v>
      </c>
      <c r="H79" s="31">
        <v>1356.82</v>
      </c>
      <c r="I79" s="31">
        <v>1356.82</v>
      </c>
      <c r="J79" s="34">
        <f t="shared" ref="J79" si="15">I79/H79*100</f>
        <v>100</v>
      </c>
      <c r="K79" s="71"/>
      <c r="L79" s="71"/>
      <c r="M79" s="84"/>
      <c r="N79" s="71"/>
      <c r="O79" s="10"/>
      <c r="P79" s="2"/>
    </row>
    <row r="80" spans="2:16" x14ac:dyDescent="0.25">
      <c r="B80" s="130"/>
      <c r="C80" s="104"/>
      <c r="D80" s="73"/>
      <c r="E80" s="73"/>
      <c r="F80" s="73"/>
      <c r="G80" s="41" t="s">
        <v>46</v>
      </c>
      <c r="H80" s="21"/>
      <c r="I80" s="21"/>
      <c r="J80" s="34"/>
      <c r="K80" s="72"/>
      <c r="L80" s="72"/>
      <c r="M80" s="85"/>
      <c r="N80" s="72"/>
      <c r="O80" s="10"/>
      <c r="P80" s="2"/>
    </row>
    <row r="81" spans="2:16" ht="17.25" customHeight="1" x14ac:dyDescent="0.25">
      <c r="B81" s="140" t="s">
        <v>199</v>
      </c>
      <c r="C81" s="149" t="s">
        <v>201</v>
      </c>
      <c r="D81" s="150"/>
      <c r="E81" s="150"/>
      <c r="F81" s="151"/>
      <c r="G81" s="41" t="s">
        <v>38</v>
      </c>
      <c r="H81" s="45">
        <f>SUM(H82:H85)</f>
        <v>79.5</v>
      </c>
      <c r="I81" s="45">
        <f>SUM(I82:I85)</f>
        <v>79.5</v>
      </c>
      <c r="J81" s="34">
        <f t="shared" ref="J81" si="16">I81/H81*100</f>
        <v>100</v>
      </c>
      <c r="K81" s="70" t="s">
        <v>174</v>
      </c>
      <c r="L81" s="70" t="s">
        <v>174</v>
      </c>
      <c r="M81" s="70" t="s">
        <v>174</v>
      </c>
      <c r="N81" s="70" t="s">
        <v>174</v>
      </c>
      <c r="O81" s="2"/>
      <c r="P81" s="2"/>
    </row>
    <row r="82" spans="2:16" ht="18" customHeight="1" x14ac:dyDescent="0.25">
      <c r="B82" s="141"/>
      <c r="C82" s="152"/>
      <c r="D82" s="153"/>
      <c r="E82" s="153"/>
      <c r="F82" s="154"/>
      <c r="G82" s="41" t="s">
        <v>40</v>
      </c>
      <c r="H82" s="21">
        <f>H87</f>
        <v>79.5</v>
      </c>
      <c r="I82" s="21">
        <f>I87</f>
        <v>79.5</v>
      </c>
      <c r="J82" s="34"/>
      <c r="K82" s="71"/>
      <c r="L82" s="71"/>
      <c r="M82" s="71"/>
      <c r="N82" s="71"/>
      <c r="O82" s="2"/>
      <c r="P82" s="2"/>
    </row>
    <row r="83" spans="2:16" x14ac:dyDescent="0.25">
      <c r="B83" s="141"/>
      <c r="C83" s="152"/>
      <c r="D83" s="153"/>
      <c r="E83" s="153"/>
      <c r="F83" s="154"/>
      <c r="G83" s="41" t="s">
        <v>44</v>
      </c>
      <c r="H83" s="21"/>
      <c r="I83" s="21"/>
      <c r="J83" s="34"/>
      <c r="K83" s="71"/>
      <c r="L83" s="71"/>
      <c r="M83" s="71"/>
      <c r="N83" s="71"/>
      <c r="O83" s="2"/>
      <c r="P83" s="2"/>
    </row>
    <row r="84" spans="2:16" x14ac:dyDescent="0.25">
      <c r="B84" s="141"/>
      <c r="C84" s="152"/>
      <c r="D84" s="153"/>
      <c r="E84" s="153"/>
      <c r="F84" s="154"/>
      <c r="G84" s="41" t="s">
        <v>45</v>
      </c>
      <c r="H84" s="31">
        <f>H89</f>
        <v>0</v>
      </c>
      <c r="I84" s="31">
        <f>I89</f>
        <v>0</v>
      </c>
      <c r="J84" s="34" t="e">
        <f t="shared" ref="J84" si="17">I84/H84*100</f>
        <v>#DIV/0!</v>
      </c>
      <c r="K84" s="71"/>
      <c r="L84" s="71"/>
      <c r="M84" s="71"/>
      <c r="N84" s="71"/>
      <c r="O84" s="2"/>
      <c r="P84" s="2"/>
    </row>
    <row r="85" spans="2:16" x14ac:dyDescent="0.25">
      <c r="B85" s="142"/>
      <c r="C85" s="155"/>
      <c r="D85" s="156"/>
      <c r="E85" s="156"/>
      <c r="F85" s="157"/>
      <c r="G85" s="41" t="s">
        <v>46</v>
      </c>
      <c r="H85" s="21"/>
      <c r="I85" s="21"/>
      <c r="J85" s="34"/>
      <c r="K85" s="72"/>
      <c r="L85" s="72"/>
      <c r="M85" s="72"/>
      <c r="N85" s="72"/>
      <c r="O85" s="2"/>
      <c r="P85" s="2"/>
    </row>
    <row r="86" spans="2:16" ht="18" customHeight="1" x14ac:dyDescent="0.25">
      <c r="B86" s="137" t="s">
        <v>200</v>
      </c>
      <c r="C86" s="73" t="s">
        <v>180</v>
      </c>
      <c r="D86" s="73" t="s">
        <v>161</v>
      </c>
      <c r="E86" s="73" t="s">
        <v>167</v>
      </c>
      <c r="F86" s="73" t="s">
        <v>169</v>
      </c>
      <c r="G86" s="25" t="s">
        <v>38</v>
      </c>
      <c r="H86" s="45">
        <f>SUM(H87:H90)</f>
        <v>79.5</v>
      </c>
      <c r="I86" s="45">
        <f>SUM(I87:I90)</f>
        <v>79.5</v>
      </c>
      <c r="J86" s="34">
        <f t="shared" si="1"/>
        <v>100</v>
      </c>
      <c r="K86" s="70" t="s">
        <v>122</v>
      </c>
      <c r="L86" s="70">
        <v>60</v>
      </c>
      <c r="M86" s="70">
        <v>46.3</v>
      </c>
      <c r="N86" s="70" t="s">
        <v>196</v>
      </c>
      <c r="O86" s="2"/>
      <c r="P86" s="2"/>
    </row>
    <row r="87" spans="2:16" ht="18" customHeight="1" x14ac:dyDescent="0.25">
      <c r="B87" s="127"/>
      <c r="C87" s="73"/>
      <c r="D87" s="73"/>
      <c r="E87" s="73"/>
      <c r="F87" s="73"/>
      <c r="G87" s="25" t="s">
        <v>40</v>
      </c>
      <c r="H87" s="21">
        <v>79.5</v>
      </c>
      <c r="I87" s="21">
        <v>79.5</v>
      </c>
      <c r="J87" s="34"/>
      <c r="K87" s="71"/>
      <c r="L87" s="71"/>
      <c r="M87" s="71"/>
      <c r="N87" s="71"/>
      <c r="O87" s="2"/>
      <c r="P87" s="2"/>
    </row>
    <row r="88" spans="2:16" x14ac:dyDescent="0.25">
      <c r="B88" s="127"/>
      <c r="C88" s="73"/>
      <c r="D88" s="73"/>
      <c r="E88" s="73"/>
      <c r="F88" s="73"/>
      <c r="G88" s="25" t="s">
        <v>44</v>
      </c>
      <c r="H88" s="21"/>
      <c r="I88" s="21"/>
      <c r="J88" s="34"/>
      <c r="K88" s="71"/>
      <c r="L88" s="71"/>
      <c r="M88" s="71"/>
      <c r="N88" s="71"/>
      <c r="O88" s="2"/>
      <c r="P88" s="2"/>
    </row>
    <row r="89" spans="2:16" x14ac:dyDescent="0.25">
      <c r="B89" s="127"/>
      <c r="C89" s="73"/>
      <c r="D89" s="73"/>
      <c r="E89" s="73"/>
      <c r="F89" s="73"/>
      <c r="G89" s="25" t="s">
        <v>45</v>
      </c>
      <c r="H89" s="21"/>
      <c r="I89" s="21"/>
      <c r="J89" s="34" t="e">
        <f t="shared" si="1"/>
        <v>#DIV/0!</v>
      </c>
      <c r="K89" s="71"/>
      <c r="L89" s="71"/>
      <c r="M89" s="71"/>
      <c r="N89" s="71"/>
      <c r="O89" s="2"/>
      <c r="P89" s="2"/>
    </row>
    <row r="90" spans="2:16" x14ac:dyDescent="0.25">
      <c r="B90" s="127"/>
      <c r="C90" s="73"/>
      <c r="D90" s="73"/>
      <c r="E90" s="73"/>
      <c r="F90" s="73"/>
      <c r="G90" s="25" t="s">
        <v>46</v>
      </c>
      <c r="H90" s="21"/>
      <c r="I90" s="21"/>
      <c r="J90" s="34"/>
      <c r="K90" s="72"/>
      <c r="L90" s="72"/>
      <c r="M90" s="72"/>
      <c r="N90" s="72"/>
      <c r="O90" s="2"/>
      <c r="P90" s="2"/>
    </row>
    <row r="91" spans="2:16" ht="21" customHeight="1" x14ac:dyDescent="0.25">
      <c r="B91" s="168" t="s">
        <v>72</v>
      </c>
      <c r="C91" s="138" t="s">
        <v>71</v>
      </c>
      <c r="D91" s="139"/>
      <c r="E91" s="139"/>
      <c r="F91" s="139"/>
      <c r="G91" s="25" t="s">
        <v>38</v>
      </c>
      <c r="H91" s="59">
        <f>SUM(H92:H95)</f>
        <v>414302.23</v>
      </c>
      <c r="I91" s="59">
        <f>SUM(I92:I95)</f>
        <v>392562.94999999995</v>
      </c>
      <c r="J91" s="34">
        <f t="shared" si="1"/>
        <v>94.752796768677769</v>
      </c>
      <c r="K91" s="70" t="s">
        <v>174</v>
      </c>
      <c r="L91" s="70" t="s">
        <v>174</v>
      </c>
      <c r="M91" s="70" t="s">
        <v>174</v>
      </c>
      <c r="N91" s="70" t="s">
        <v>174</v>
      </c>
      <c r="O91" s="2"/>
      <c r="P91" s="2"/>
    </row>
    <row r="92" spans="2:16" ht="15" customHeight="1" x14ac:dyDescent="0.25">
      <c r="B92" s="168"/>
      <c r="C92" s="138"/>
      <c r="D92" s="139"/>
      <c r="E92" s="139"/>
      <c r="F92" s="139"/>
      <c r="G92" s="25" t="s">
        <v>40</v>
      </c>
      <c r="H92" s="21">
        <f>H97+H102+H107+H112+H117+H122+H127+H132+H137+H142+H147+H157+H162+H182+H187+H192+H197+H202+H207+H152</f>
        <v>365983.76</v>
      </c>
      <c r="I92" s="21">
        <f>I97+I102+I107+I112+I117+I122+I127+I132+I137+I142+I147+I157+I162+I182+I187+I192+I197+I202+I207+I152</f>
        <v>345379.50999999995</v>
      </c>
      <c r="J92" s="34">
        <f t="shared" si="1"/>
        <v>94.370173692952918</v>
      </c>
      <c r="K92" s="71"/>
      <c r="L92" s="71"/>
      <c r="M92" s="71"/>
      <c r="N92" s="71"/>
      <c r="O92" s="2"/>
      <c r="P92" s="2"/>
    </row>
    <row r="93" spans="2:16" ht="15.75" customHeight="1" x14ac:dyDescent="0.25">
      <c r="B93" s="168"/>
      <c r="C93" s="138"/>
      <c r="D93" s="139"/>
      <c r="E93" s="139"/>
      <c r="F93" s="139"/>
      <c r="G93" s="25" t="s">
        <v>44</v>
      </c>
      <c r="H93" s="21"/>
      <c r="I93" s="21"/>
      <c r="J93" s="34"/>
      <c r="K93" s="71"/>
      <c r="L93" s="71"/>
      <c r="M93" s="71"/>
      <c r="N93" s="71"/>
      <c r="O93" s="2"/>
      <c r="P93" s="2"/>
    </row>
    <row r="94" spans="2:16" ht="15.75" customHeight="1" x14ac:dyDescent="0.25">
      <c r="B94" s="168"/>
      <c r="C94" s="138"/>
      <c r="D94" s="139"/>
      <c r="E94" s="139"/>
      <c r="F94" s="139"/>
      <c r="G94" s="25" t="s">
        <v>45</v>
      </c>
      <c r="H94" s="21">
        <f>H99+H104+H109+H114+H119+H124+H129+H134+H139+H144+H149+H159+H164+H184+H189+H194+H199+H204+H209+H154</f>
        <v>48318.469999999994</v>
      </c>
      <c r="I94" s="21">
        <f>I99+I104+I109+I114+I119+I124+I129+I134+I139+I144+I149+I159+I164+I184+I189+I194+I199+I204+I209+I154</f>
        <v>47183.439999999995</v>
      </c>
      <c r="J94" s="34">
        <f t="shared" si="1"/>
        <v>97.650939692419897</v>
      </c>
      <c r="K94" s="71"/>
      <c r="L94" s="71"/>
      <c r="M94" s="71"/>
      <c r="N94" s="71"/>
      <c r="O94" s="2"/>
      <c r="P94" s="2"/>
    </row>
    <row r="95" spans="2:16" ht="21" customHeight="1" x14ac:dyDescent="0.25">
      <c r="B95" s="168"/>
      <c r="C95" s="138"/>
      <c r="D95" s="139"/>
      <c r="E95" s="139"/>
      <c r="F95" s="139"/>
      <c r="G95" s="25" t="s">
        <v>46</v>
      </c>
      <c r="H95" s="21"/>
      <c r="I95" s="21"/>
      <c r="J95" s="34"/>
      <c r="K95" s="72"/>
      <c r="L95" s="72"/>
      <c r="M95" s="72"/>
      <c r="N95" s="72"/>
      <c r="O95" s="2"/>
      <c r="P95" s="2"/>
    </row>
    <row r="96" spans="2:16" ht="18.75" customHeight="1" x14ac:dyDescent="0.25">
      <c r="B96" s="73" t="s">
        <v>73</v>
      </c>
      <c r="C96" s="73" t="s">
        <v>233</v>
      </c>
      <c r="D96" s="73" t="s">
        <v>162</v>
      </c>
      <c r="E96" s="73" t="s">
        <v>167</v>
      </c>
      <c r="F96" s="73" t="s">
        <v>169</v>
      </c>
      <c r="G96" s="25" t="s">
        <v>38</v>
      </c>
      <c r="H96" s="59">
        <f>SUM(H97:H100)</f>
        <v>36526.019999999997</v>
      </c>
      <c r="I96" s="59">
        <f>SUM(I97:I100)</f>
        <v>36526.019999999997</v>
      </c>
      <c r="J96" s="34">
        <f t="shared" si="1"/>
        <v>100</v>
      </c>
      <c r="K96" s="76" t="s">
        <v>126</v>
      </c>
      <c r="L96" s="76">
        <v>1779</v>
      </c>
      <c r="M96" s="70">
        <v>1735</v>
      </c>
      <c r="N96" s="70"/>
      <c r="O96" s="2"/>
      <c r="P96" s="2"/>
    </row>
    <row r="97" spans="2:16" ht="15.75" customHeight="1" x14ac:dyDescent="0.25">
      <c r="B97" s="131"/>
      <c r="C97" s="73"/>
      <c r="D97" s="73"/>
      <c r="E97" s="73"/>
      <c r="F97" s="73"/>
      <c r="G97" s="25" t="s">
        <v>40</v>
      </c>
      <c r="H97" s="21"/>
      <c r="I97" s="21"/>
      <c r="J97" s="34"/>
      <c r="K97" s="77"/>
      <c r="L97" s="77"/>
      <c r="M97" s="71"/>
      <c r="N97" s="71"/>
      <c r="O97" s="2"/>
      <c r="P97" s="2"/>
    </row>
    <row r="98" spans="2:16" ht="31.5" customHeight="1" x14ac:dyDescent="0.25">
      <c r="B98" s="131"/>
      <c r="C98" s="73"/>
      <c r="D98" s="73"/>
      <c r="E98" s="73"/>
      <c r="F98" s="73"/>
      <c r="G98" s="25" t="s">
        <v>44</v>
      </c>
      <c r="H98" s="21"/>
      <c r="I98" s="21"/>
      <c r="J98" s="34"/>
      <c r="K98" s="77"/>
      <c r="L98" s="77"/>
      <c r="M98" s="71"/>
      <c r="N98" s="71"/>
      <c r="O98" s="2"/>
      <c r="P98" s="2"/>
    </row>
    <row r="99" spans="2:16" ht="31.5" customHeight="1" x14ac:dyDescent="0.25">
      <c r="B99" s="131"/>
      <c r="C99" s="73"/>
      <c r="D99" s="73"/>
      <c r="E99" s="73"/>
      <c r="F99" s="73"/>
      <c r="G99" s="25" t="s">
        <v>45</v>
      </c>
      <c r="H99" s="21">
        <v>36526.019999999997</v>
      </c>
      <c r="I99" s="21">
        <v>36526.019999999997</v>
      </c>
      <c r="J99" s="34">
        <f t="shared" si="1"/>
        <v>100</v>
      </c>
      <c r="K99" s="77"/>
      <c r="L99" s="77"/>
      <c r="M99" s="71"/>
      <c r="N99" s="71"/>
      <c r="O99" s="2"/>
      <c r="P99" s="2"/>
    </row>
    <row r="100" spans="2:16" ht="161.25" customHeight="1" x14ac:dyDescent="0.25">
      <c r="B100" s="131"/>
      <c r="C100" s="73"/>
      <c r="D100" s="73"/>
      <c r="E100" s="73"/>
      <c r="F100" s="73"/>
      <c r="G100" s="25" t="s">
        <v>46</v>
      </c>
      <c r="H100" s="21"/>
      <c r="I100" s="21"/>
      <c r="J100" s="34"/>
      <c r="K100" s="78"/>
      <c r="L100" s="78"/>
      <c r="M100" s="72"/>
      <c r="N100" s="72"/>
      <c r="O100" s="2"/>
      <c r="P100" s="2"/>
    </row>
    <row r="101" spans="2:16" ht="31.5" customHeight="1" x14ac:dyDescent="0.25">
      <c r="B101" s="131" t="s">
        <v>74</v>
      </c>
      <c r="C101" s="86" t="s">
        <v>234</v>
      </c>
      <c r="D101" s="73" t="s">
        <v>162</v>
      </c>
      <c r="E101" s="73" t="s">
        <v>167</v>
      </c>
      <c r="F101" s="73" t="s">
        <v>169</v>
      </c>
      <c r="G101" s="25" t="s">
        <v>38</v>
      </c>
      <c r="H101" s="59">
        <f>SUM(H102:H105)</f>
        <v>7037.6500000000005</v>
      </c>
      <c r="I101" s="59">
        <f>SUM(I102:I105)</f>
        <v>275.45999999999998</v>
      </c>
      <c r="J101" s="34">
        <f t="shared" si="1"/>
        <v>3.9140906410520553</v>
      </c>
      <c r="K101" s="76" t="s">
        <v>131</v>
      </c>
      <c r="L101" s="76">
        <v>75</v>
      </c>
      <c r="M101" s="70">
        <v>29</v>
      </c>
      <c r="N101" s="70" t="s">
        <v>300</v>
      </c>
      <c r="O101" s="2"/>
      <c r="P101" s="2"/>
    </row>
    <row r="102" spans="2:16" ht="31.5" customHeight="1" x14ac:dyDescent="0.25">
      <c r="B102" s="131"/>
      <c r="C102" s="86"/>
      <c r="D102" s="73"/>
      <c r="E102" s="73"/>
      <c r="F102" s="73"/>
      <c r="G102" s="25" t="s">
        <v>40</v>
      </c>
      <c r="H102" s="21">
        <v>6685.77</v>
      </c>
      <c r="I102" s="21">
        <v>261.69</v>
      </c>
      <c r="J102" s="34">
        <f t="shared" si="1"/>
        <v>3.9141340488829259</v>
      </c>
      <c r="K102" s="77"/>
      <c r="L102" s="77"/>
      <c r="M102" s="71"/>
      <c r="N102" s="71"/>
      <c r="O102" s="2"/>
      <c r="P102" s="2"/>
    </row>
    <row r="103" spans="2:16" ht="31.5" customHeight="1" x14ac:dyDescent="0.25">
      <c r="B103" s="131"/>
      <c r="C103" s="86"/>
      <c r="D103" s="73"/>
      <c r="E103" s="73"/>
      <c r="F103" s="73"/>
      <c r="G103" s="25" t="s">
        <v>44</v>
      </c>
      <c r="H103" s="21"/>
      <c r="I103" s="21"/>
      <c r="J103" s="34"/>
      <c r="K103" s="77"/>
      <c r="L103" s="77"/>
      <c r="M103" s="71"/>
      <c r="N103" s="71"/>
      <c r="O103" s="2"/>
      <c r="P103" s="2"/>
    </row>
    <row r="104" spans="2:16" ht="31.5" customHeight="1" x14ac:dyDescent="0.25">
      <c r="B104" s="131"/>
      <c r="C104" s="86"/>
      <c r="D104" s="73"/>
      <c r="E104" s="73"/>
      <c r="F104" s="73"/>
      <c r="G104" s="25" t="s">
        <v>45</v>
      </c>
      <c r="H104" s="21">
        <v>351.88</v>
      </c>
      <c r="I104" s="21">
        <v>13.77</v>
      </c>
      <c r="J104" s="34">
        <f t="shared" si="1"/>
        <v>3.9132658860975331</v>
      </c>
      <c r="K104" s="77"/>
      <c r="L104" s="77"/>
      <c r="M104" s="71"/>
      <c r="N104" s="71"/>
      <c r="O104" s="2"/>
      <c r="P104" s="2"/>
    </row>
    <row r="105" spans="2:16" ht="31.5" customHeight="1" x14ac:dyDescent="0.25">
      <c r="B105" s="131"/>
      <c r="C105" s="86"/>
      <c r="D105" s="73"/>
      <c r="E105" s="73"/>
      <c r="F105" s="73"/>
      <c r="G105" s="25" t="s">
        <v>46</v>
      </c>
      <c r="H105" s="21"/>
      <c r="I105" s="21"/>
      <c r="J105" s="34"/>
      <c r="K105" s="78"/>
      <c r="L105" s="78"/>
      <c r="M105" s="72"/>
      <c r="N105" s="72"/>
      <c r="O105" s="2"/>
      <c r="P105" s="2"/>
    </row>
    <row r="106" spans="2:16" ht="15" customHeight="1" x14ac:dyDescent="0.25">
      <c r="B106" s="131" t="s">
        <v>75</v>
      </c>
      <c r="C106" s="86" t="s">
        <v>235</v>
      </c>
      <c r="D106" s="73" t="s">
        <v>162</v>
      </c>
      <c r="E106" s="73" t="s">
        <v>167</v>
      </c>
      <c r="F106" s="73" t="s">
        <v>169</v>
      </c>
      <c r="G106" s="44" t="s">
        <v>38</v>
      </c>
      <c r="H106" s="59">
        <f>SUM(H107:H110)</f>
        <v>19517.5</v>
      </c>
      <c r="I106" s="59">
        <f>SUM(I107:I110)</f>
        <v>19397.95</v>
      </c>
      <c r="J106" s="34">
        <f t="shared" ref="J106" si="18">I106/H106*100</f>
        <v>99.387472780837712</v>
      </c>
      <c r="K106" s="76" t="s">
        <v>131</v>
      </c>
      <c r="L106" s="76">
        <v>75</v>
      </c>
      <c r="M106" s="70">
        <v>29</v>
      </c>
      <c r="N106" s="70" t="s">
        <v>300</v>
      </c>
      <c r="O106" s="2"/>
      <c r="P106" s="2"/>
    </row>
    <row r="107" spans="2:16" ht="15" customHeight="1" x14ac:dyDescent="0.25">
      <c r="B107" s="131"/>
      <c r="C107" s="86"/>
      <c r="D107" s="73"/>
      <c r="E107" s="73"/>
      <c r="F107" s="73"/>
      <c r="G107" s="44" t="s">
        <v>40</v>
      </c>
      <c r="H107" s="21">
        <v>19517.5</v>
      </c>
      <c r="I107" s="21">
        <v>19397.95</v>
      </c>
      <c r="J107" s="34">
        <f t="shared" si="1"/>
        <v>99.387472780837712</v>
      </c>
      <c r="K107" s="77"/>
      <c r="L107" s="77"/>
      <c r="M107" s="71"/>
      <c r="N107" s="71"/>
      <c r="O107" s="2"/>
      <c r="P107" s="2"/>
    </row>
    <row r="108" spans="2:16" ht="15" customHeight="1" x14ac:dyDescent="0.25">
      <c r="B108" s="131"/>
      <c r="C108" s="86"/>
      <c r="D108" s="73"/>
      <c r="E108" s="73"/>
      <c r="F108" s="73"/>
      <c r="G108" s="44" t="s">
        <v>44</v>
      </c>
      <c r="H108" s="21"/>
      <c r="I108" s="21"/>
      <c r="J108" s="34"/>
      <c r="K108" s="77"/>
      <c r="L108" s="77"/>
      <c r="M108" s="71"/>
      <c r="N108" s="71"/>
      <c r="O108" s="2"/>
      <c r="P108" s="2"/>
    </row>
    <row r="109" spans="2:16" ht="15" customHeight="1" x14ac:dyDescent="0.25">
      <c r="B109" s="131"/>
      <c r="C109" s="86"/>
      <c r="D109" s="73"/>
      <c r="E109" s="73"/>
      <c r="F109" s="73"/>
      <c r="G109" s="44" t="s">
        <v>45</v>
      </c>
      <c r="H109" s="21"/>
      <c r="I109" s="21"/>
      <c r="J109" s="34"/>
      <c r="K109" s="77"/>
      <c r="L109" s="77"/>
      <c r="M109" s="71"/>
      <c r="N109" s="71"/>
      <c r="O109" s="2"/>
      <c r="P109" s="2"/>
    </row>
    <row r="110" spans="2:16" ht="24" customHeight="1" x14ac:dyDescent="0.25">
      <c r="B110" s="131"/>
      <c r="C110" s="86"/>
      <c r="D110" s="73"/>
      <c r="E110" s="73"/>
      <c r="F110" s="73"/>
      <c r="G110" s="44" t="s">
        <v>46</v>
      </c>
      <c r="H110" s="21"/>
      <c r="I110" s="21"/>
      <c r="J110" s="34"/>
      <c r="K110" s="78"/>
      <c r="L110" s="78"/>
      <c r="M110" s="72"/>
      <c r="N110" s="72"/>
      <c r="O110" s="2"/>
      <c r="P110" s="2"/>
    </row>
    <row r="111" spans="2:16" ht="16.5" customHeight="1" x14ac:dyDescent="0.25">
      <c r="B111" s="167" t="s">
        <v>109</v>
      </c>
      <c r="C111" s="133" t="s">
        <v>236</v>
      </c>
      <c r="D111" s="73" t="s">
        <v>162</v>
      </c>
      <c r="E111" s="73" t="s">
        <v>167</v>
      </c>
      <c r="F111" s="73" t="s">
        <v>169</v>
      </c>
      <c r="G111" s="25" t="s">
        <v>38</v>
      </c>
      <c r="H111" s="59">
        <f>SUM(H112:H115)</f>
        <v>785.23</v>
      </c>
      <c r="I111" s="59">
        <f>SUM(I112:I115)</f>
        <v>785.23</v>
      </c>
      <c r="J111" s="34">
        <f t="shared" si="1"/>
        <v>100</v>
      </c>
      <c r="K111" s="76" t="s">
        <v>131</v>
      </c>
      <c r="L111" s="76">
        <v>75</v>
      </c>
      <c r="M111" s="70">
        <v>29</v>
      </c>
      <c r="N111" s="70" t="s">
        <v>300</v>
      </c>
      <c r="O111" s="2"/>
      <c r="P111" s="2"/>
    </row>
    <row r="112" spans="2:16" ht="18" customHeight="1" x14ac:dyDescent="0.25">
      <c r="B112" s="167"/>
      <c r="C112" s="134"/>
      <c r="D112" s="73"/>
      <c r="E112" s="73"/>
      <c r="F112" s="73"/>
      <c r="G112" s="25" t="s">
        <v>40</v>
      </c>
      <c r="H112" s="21">
        <v>745.97</v>
      </c>
      <c r="I112" s="21">
        <v>745.97</v>
      </c>
      <c r="J112" s="34">
        <f t="shared" si="1"/>
        <v>100</v>
      </c>
      <c r="K112" s="77"/>
      <c r="L112" s="77"/>
      <c r="M112" s="71"/>
      <c r="N112" s="71"/>
      <c r="O112" s="2"/>
      <c r="P112" s="2"/>
    </row>
    <row r="113" spans="2:19" ht="15" customHeight="1" x14ac:dyDescent="0.25">
      <c r="B113" s="167"/>
      <c r="C113" s="134"/>
      <c r="D113" s="73"/>
      <c r="E113" s="73"/>
      <c r="F113" s="73"/>
      <c r="G113" s="25" t="s">
        <v>44</v>
      </c>
      <c r="H113" s="21"/>
      <c r="I113" s="21"/>
      <c r="J113" s="34"/>
      <c r="K113" s="77"/>
      <c r="L113" s="77"/>
      <c r="M113" s="71"/>
      <c r="N113" s="71"/>
      <c r="O113" s="2"/>
      <c r="P113" s="2"/>
    </row>
    <row r="114" spans="2:19" ht="15" customHeight="1" x14ac:dyDescent="0.25">
      <c r="B114" s="167"/>
      <c r="C114" s="134"/>
      <c r="D114" s="73"/>
      <c r="E114" s="73"/>
      <c r="F114" s="73"/>
      <c r="G114" s="25" t="s">
        <v>45</v>
      </c>
      <c r="H114" s="21">
        <v>39.26</v>
      </c>
      <c r="I114" s="21">
        <v>39.26</v>
      </c>
      <c r="J114" s="34">
        <f t="shared" si="1"/>
        <v>100</v>
      </c>
      <c r="K114" s="77"/>
      <c r="L114" s="77"/>
      <c r="M114" s="71"/>
      <c r="N114" s="71"/>
      <c r="O114" s="2"/>
      <c r="P114" s="2"/>
    </row>
    <row r="115" spans="2:19" ht="15" customHeight="1" x14ac:dyDescent="0.25">
      <c r="B115" s="167"/>
      <c r="C115" s="134"/>
      <c r="D115" s="73"/>
      <c r="E115" s="73"/>
      <c r="F115" s="73"/>
      <c r="G115" s="25" t="s">
        <v>46</v>
      </c>
      <c r="H115" s="21"/>
      <c r="I115" s="21"/>
      <c r="J115" s="34"/>
      <c r="K115" s="78"/>
      <c r="L115" s="78"/>
      <c r="M115" s="72"/>
      <c r="N115" s="72"/>
      <c r="O115" s="2"/>
      <c r="P115" s="2"/>
    </row>
    <row r="116" spans="2:19" ht="21.75" customHeight="1" x14ac:dyDescent="0.25">
      <c r="B116" s="128" t="s">
        <v>110</v>
      </c>
      <c r="C116" s="70" t="s">
        <v>202</v>
      </c>
      <c r="D116" s="70" t="s">
        <v>162</v>
      </c>
      <c r="E116" s="70" t="s">
        <v>167</v>
      </c>
      <c r="F116" s="70" t="s">
        <v>169</v>
      </c>
      <c r="G116" s="42" t="s">
        <v>38</v>
      </c>
      <c r="H116" s="59">
        <f>SUM(H117:H120)</f>
        <v>130</v>
      </c>
      <c r="I116" s="59">
        <f>SUM(I117:I120)</f>
        <v>130</v>
      </c>
      <c r="J116" s="34">
        <f t="shared" si="1"/>
        <v>100</v>
      </c>
      <c r="K116" s="76" t="s">
        <v>229</v>
      </c>
      <c r="L116" s="76">
        <v>1779</v>
      </c>
      <c r="M116" s="70">
        <v>1735</v>
      </c>
      <c r="N116" s="70"/>
      <c r="O116" s="47"/>
      <c r="P116" s="47"/>
      <c r="Q116" s="48"/>
      <c r="R116" s="48"/>
      <c r="S116" s="48"/>
    </row>
    <row r="117" spans="2:19" ht="16.5" customHeight="1" x14ac:dyDescent="0.25">
      <c r="B117" s="129"/>
      <c r="C117" s="71"/>
      <c r="D117" s="71"/>
      <c r="E117" s="71"/>
      <c r="F117" s="71"/>
      <c r="G117" s="42" t="s">
        <v>40</v>
      </c>
      <c r="H117" s="21"/>
      <c r="I117" s="21"/>
      <c r="J117" s="34"/>
      <c r="K117" s="77"/>
      <c r="L117" s="77"/>
      <c r="M117" s="71"/>
      <c r="N117" s="71"/>
      <c r="O117" s="47"/>
      <c r="P117" s="47"/>
      <c r="Q117" s="48"/>
      <c r="R117" s="48"/>
      <c r="S117" s="48"/>
    </row>
    <row r="118" spans="2:19" ht="15" customHeight="1" x14ac:dyDescent="0.25">
      <c r="B118" s="129"/>
      <c r="C118" s="71"/>
      <c r="D118" s="71"/>
      <c r="E118" s="71"/>
      <c r="F118" s="71"/>
      <c r="G118" s="42" t="s">
        <v>44</v>
      </c>
      <c r="H118" s="21"/>
      <c r="I118" s="21"/>
      <c r="J118" s="34"/>
      <c r="K118" s="77"/>
      <c r="L118" s="77"/>
      <c r="M118" s="71"/>
      <c r="N118" s="71"/>
      <c r="O118" s="47"/>
      <c r="P118" s="47"/>
      <c r="Q118" s="48"/>
      <c r="R118" s="48"/>
      <c r="S118" s="48"/>
    </row>
    <row r="119" spans="2:19" ht="15" customHeight="1" x14ac:dyDescent="0.25">
      <c r="B119" s="129"/>
      <c r="C119" s="71"/>
      <c r="D119" s="71"/>
      <c r="E119" s="71"/>
      <c r="F119" s="71"/>
      <c r="G119" s="42" t="s">
        <v>45</v>
      </c>
      <c r="H119" s="21">
        <v>130</v>
      </c>
      <c r="I119" s="21">
        <v>130</v>
      </c>
      <c r="J119" s="34">
        <f t="shared" si="1"/>
        <v>100</v>
      </c>
      <c r="K119" s="77"/>
      <c r="L119" s="77"/>
      <c r="M119" s="71"/>
      <c r="N119" s="71"/>
      <c r="O119" s="47"/>
      <c r="P119" s="47"/>
      <c r="Q119" s="48"/>
      <c r="R119" s="48"/>
      <c r="S119" s="48"/>
    </row>
    <row r="120" spans="2:19" ht="30" customHeight="1" x14ac:dyDescent="0.25">
      <c r="B120" s="130"/>
      <c r="C120" s="72"/>
      <c r="D120" s="72"/>
      <c r="E120" s="72"/>
      <c r="F120" s="72"/>
      <c r="G120" s="42" t="s">
        <v>46</v>
      </c>
      <c r="H120" s="21"/>
      <c r="I120" s="21"/>
      <c r="J120" s="34"/>
      <c r="K120" s="78"/>
      <c r="L120" s="78"/>
      <c r="M120" s="72"/>
      <c r="N120" s="72"/>
      <c r="O120" s="47"/>
      <c r="P120" s="47"/>
      <c r="Q120" s="48"/>
      <c r="R120" s="48"/>
      <c r="S120" s="48"/>
    </row>
    <row r="121" spans="2:19" ht="15" customHeight="1" x14ac:dyDescent="0.25">
      <c r="B121" s="162" t="s">
        <v>111</v>
      </c>
      <c r="C121" s="75" t="s">
        <v>239</v>
      </c>
      <c r="D121" s="75" t="s">
        <v>162</v>
      </c>
      <c r="E121" s="75" t="s">
        <v>167</v>
      </c>
      <c r="F121" s="75" t="s">
        <v>169</v>
      </c>
      <c r="G121" s="30" t="s">
        <v>38</v>
      </c>
      <c r="H121" s="59">
        <f>SUM(H122:H125)</f>
        <v>3425</v>
      </c>
      <c r="I121" s="59">
        <f>SUM(I122:I125)</f>
        <v>3425</v>
      </c>
      <c r="J121" s="46">
        <f t="shared" si="1"/>
        <v>100</v>
      </c>
      <c r="K121" s="164" t="s">
        <v>229</v>
      </c>
      <c r="L121" s="164">
        <v>1779</v>
      </c>
      <c r="M121" s="80">
        <v>1735</v>
      </c>
      <c r="N121" s="80"/>
      <c r="O121" s="2"/>
      <c r="P121" s="2"/>
    </row>
    <row r="122" spans="2:19" ht="25.5" customHeight="1" x14ac:dyDescent="0.25">
      <c r="B122" s="161"/>
      <c r="C122" s="75"/>
      <c r="D122" s="75"/>
      <c r="E122" s="75"/>
      <c r="F122" s="75"/>
      <c r="G122" s="30" t="s">
        <v>40</v>
      </c>
      <c r="H122" s="31">
        <v>3253.75</v>
      </c>
      <c r="I122" s="31">
        <v>3253.75</v>
      </c>
      <c r="J122" s="46"/>
      <c r="K122" s="165"/>
      <c r="L122" s="165"/>
      <c r="M122" s="81"/>
      <c r="N122" s="81"/>
      <c r="O122" s="2"/>
      <c r="P122" s="2"/>
    </row>
    <row r="123" spans="2:19" ht="15" customHeight="1" x14ac:dyDescent="0.25">
      <c r="B123" s="161"/>
      <c r="C123" s="75"/>
      <c r="D123" s="75"/>
      <c r="E123" s="75"/>
      <c r="F123" s="75"/>
      <c r="G123" s="30" t="s">
        <v>44</v>
      </c>
      <c r="H123" s="31"/>
      <c r="I123" s="31"/>
      <c r="J123" s="46"/>
      <c r="K123" s="165"/>
      <c r="L123" s="165"/>
      <c r="M123" s="81"/>
      <c r="N123" s="81"/>
      <c r="O123" s="2"/>
      <c r="P123" s="2"/>
    </row>
    <row r="124" spans="2:19" ht="15" customHeight="1" x14ac:dyDescent="0.25">
      <c r="B124" s="161"/>
      <c r="C124" s="75"/>
      <c r="D124" s="75"/>
      <c r="E124" s="75"/>
      <c r="F124" s="75"/>
      <c r="G124" s="30" t="s">
        <v>45</v>
      </c>
      <c r="H124" s="31">
        <v>171.25</v>
      </c>
      <c r="I124" s="31">
        <v>171.25</v>
      </c>
      <c r="J124" s="46">
        <f t="shared" si="1"/>
        <v>100</v>
      </c>
      <c r="K124" s="165"/>
      <c r="L124" s="165"/>
      <c r="M124" s="81"/>
      <c r="N124" s="81"/>
      <c r="O124" s="2"/>
      <c r="P124" s="2"/>
    </row>
    <row r="125" spans="2:19" ht="56.25" customHeight="1" x14ac:dyDescent="0.25">
      <c r="B125" s="161"/>
      <c r="C125" s="75"/>
      <c r="D125" s="75"/>
      <c r="E125" s="75"/>
      <c r="F125" s="75"/>
      <c r="G125" s="30" t="s">
        <v>46</v>
      </c>
      <c r="H125" s="31"/>
      <c r="I125" s="31"/>
      <c r="J125" s="46"/>
      <c r="K125" s="166"/>
      <c r="L125" s="166"/>
      <c r="M125" s="82"/>
      <c r="N125" s="82"/>
      <c r="O125" s="2"/>
      <c r="P125" s="2"/>
    </row>
    <row r="126" spans="2:19" ht="18.75" customHeight="1" x14ac:dyDescent="0.25">
      <c r="B126" s="79" t="s">
        <v>76</v>
      </c>
      <c r="C126" s="73" t="s">
        <v>181</v>
      </c>
      <c r="D126" s="73" t="s">
        <v>162</v>
      </c>
      <c r="E126" s="73" t="s">
        <v>167</v>
      </c>
      <c r="F126" s="73" t="s">
        <v>169</v>
      </c>
      <c r="G126" s="25" t="s">
        <v>38</v>
      </c>
      <c r="H126" s="59">
        <f>SUM(H127:H130)</f>
        <v>270806</v>
      </c>
      <c r="I126" s="59">
        <f>SUM(I127:I130)</f>
        <v>270806</v>
      </c>
      <c r="J126" s="34">
        <f t="shared" si="1"/>
        <v>100</v>
      </c>
      <c r="K126" s="76" t="s">
        <v>229</v>
      </c>
      <c r="L126" s="76">
        <v>1779</v>
      </c>
      <c r="M126" s="70">
        <v>1735</v>
      </c>
      <c r="N126" s="70"/>
      <c r="O126" s="2"/>
      <c r="P126" s="2"/>
    </row>
    <row r="127" spans="2:19" ht="15.75" customHeight="1" x14ac:dyDescent="0.25">
      <c r="B127" s="131"/>
      <c r="C127" s="73"/>
      <c r="D127" s="73"/>
      <c r="E127" s="73"/>
      <c r="F127" s="73"/>
      <c r="G127" s="25" t="s">
        <v>40</v>
      </c>
      <c r="H127" s="21">
        <v>270806</v>
      </c>
      <c r="I127" s="21">
        <v>270806</v>
      </c>
      <c r="J127" s="34">
        <f t="shared" si="1"/>
        <v>100</v>
      </c>
      <c r="K127" s="77"/>
      <c r="L127" s="77"/>
      <c r="M127" s="71"/>
      <c r="N127" s="71"/>
      <c r="O127" s="2"/>
      <c r="P127" s="2"/>
    </row>
    <row r="128" spans="2:19" ht="15" customHeight="1" x14ac:dyDescent="0.25">
      <c r="B128" s="131"/>
      <c r="C128" s="73"/>
      <c r="D128" s="73"/>
      <c r="E128" s="73"/>
      <c r="F128" s="73"/>
      <c r="G128" s="25" t="s">
        <v>44</v>
      </c>
      <c r="H128" s="21"/>
      <c r="I128" s="21"/>
      <c r="J128" s="34"/>
      <c r="K128" s="77"/>
      <c r="L128" s="77"/>
      <c r="M128" s="71"/>
      <c r="N128" s="71"/>
      <c r="O128" s="2"/>
      <c r="P128" s="2"/>
    </row>
    <row r="129" spans="2:16" ht="15" customHeight="1" x14ac:dyDescent="0.25">
      <c r="B129" s="131"/>
      <c r="C129" s="73"/>
      <c r="D129" s="73"/>
      <c r="E129" s="73"/>
      <c r="F129" s="73"/>
      <c r="G129" s="25" t="s">
        <v>45</v>
      </c>
      <c r="H129" s="21"/>
      <c r="I129" s="21"/>
      <c r="J129" s="34"/>
      <c r="K129" s="77"/>
      <c r="L129" s="77"/>
      <c r="M129" s="71"/>
      <c r="N129" s="71"/>
      <c r="O129" s="2"/>
      <c r="P129" s="2"/>
    </row>
    <row r="130" spans="2:16" ht="15" customHeight="1" x14ac:dyDescent="0.25">
      <c r="B130" s="131"/>
      <c r="C130" s="73"/>
      <c r="D130" s="73"/>
      <c r="E130" s="73"/>
      <c r="F130" s="73"/>
      <c r="G130" s="25" t="s">
        <v>46</v>
      </c>
      <c r="H130" s="21"/>
      <c r="I130" s="21"/>
      <c r="J130" s="34"/>
      <c r="K130" s="78"/>
      <c r="L130" s="78"/>
      <c r="M130" s="72"/>
      <c r="N130" s="72"/>
      <c r="O130" s="2"/>
      <c r="P130" s="2"/>
    </row>
    <row r="131" spans="2:16" ht="21.75" customHeight="1" x14ac:dyDescent="0.25">
      <c r="B131" s="79" t="s">
        <v>77</v>
      </c>
      <c r="C131" s="73" t="s">
        <v>66</v>
      </c>
      <c r="D131" s="73" t="s">
        <v>162</v>
      </c>
      <c r="E131" s="73" t="s">
        <v>167</v>
      </c>
      <c r="F131" s="73" t="s">
        <v>169</v>
      </c>
      <c r="G131" s="25" t="s">
        <v>38</v>
      </c>
      <c r="H131" s="59">
        <f>SUM(H132:H135)</f>
        <v>2674.8</v>
      </c>
      <c r="I131" s="59">
        <f>SUM(I132:I135)</f>
        <v>2674.7</v>
      </c>
      <c r="J131" s="34">
        <f t="shared" si="1"/>
        <v>99.996261402721686</v>
      </c>
      <c r="K131" s="76" t="s">
        <v>229</v>
      </c>
      <c r="L131" s="76">
        <v>1779</v>
      </c>
      <c r="M131" s="70">
        <v>1735</v>
      </c>
      <c r="N131" s="70"/>
      <c r="O131" s="2"/>
      <c r="P131" s="2"/>
    </row>
    <row r="132" spans="2:16" ht="18" customHeight="1" x14ac:dyDescent="0.25">
      <c r="B132" s="131"/>
      <c r="C132" s="73"/>
      <c r="D132" s="73"/>
      <c r="E132" s="73"/>
      <c r="F132" s="73"/>
      <c r="G132" s="25" t="s">
        <v>40</v>
      </c>
      <c r="H132" s="21"/>
      <c r="I132" s="21"/>
      <c r="J132" s="34"/>
      <c r="K132" s="77"/>
      <c r="L132" s="77"/>
      <c r="M132" s="71"/>
      <c r="N132" s="71"/>
      <c r="O132" s="2"/>
      <c r="P132" s="2"/>
    </row>
    <row r="133" spans="2:16" ht="15" customHeight="1" x14ac:dyDescent="0.25">
      <c r="B133" s="131"/>
      <c r="C133" s="73"/>
      <c r="D133" s="73"/>
      <c r="E133" s="73"/>
      <c r="F133" s="73"/>
      <c r="G133" s="25" t="s">
        <v>44</v>
      </c>
      <c r="H133" s="21"/>
      <c r="I133" s="21"/>
      <c r="J133" s="34"/>
      <c r="K133" s="77"/>
      <c r="L133" s="77"/>
      <c r="M133" s="71"/>
      <c r="N133" s="71"/>
      <c r="O133" s="2"/>
      <c r="P133" s="2"/>
    </row>
    <row r="134" spans="2:16" ht="15" customHeight="1" x14ac:dyDescent="0.25">
      <c r="B134" s="131"/>
      <c r="C134" s="73"/>
      <c r="D134" s="73"/>
      <c r="E134" s="73"/>
      <c r="F134" s="73"/>
      <c r="G134" s="25" t="s">
        <v>45</v>
      </c>
      <c r="H134" s="21">
        <v>2674.8</v>
      </c>
      <c r="I134" s="21">
        <v>2674.7</v>
      </c>
      <c r="J134" s="34">
        <f t="shared" ref="J134:J276" si="19">I134/H134*100</f>
        <v>99.996261402721686</v>
      </c>
      <c r="K134" s="77"/>
      <c r="L134" s="77"/>
      <c r="M134" s="71"/>
      <c r="N134" s="71"/>
      <c r="O134" s="2"/>
      <c r="P134" s="2"/>
    </row>
    <row r="135" spans="2:16" ht="15" customHeight="1" x14ac:dyDescent="0.25">
      <c r="B135" s="131"/>
      <c r="C135" s="73"/>
      <c r="D135" s="73"/>
      <c r="E135" s="73"/>
      <c r="F135" s="73"/>
      <c r="G135" s="25" t="s">
        <v>46</v>
      </c>
      <c r="H135" s="21"/>
      <c r="I135" s="21"/>
      <c r="J135" s="34"/>
      <c r="K135" s="78"/>
      <c r="L135" s="78"/>
      <c r="M135" s="72"/>
      <c r="N135" s="72"/>
      <c r="O135" s="2"/>
      <c r="P135" s="2"/>
    </row>
    <row r="136" spans="2:16" ht="15" customHeight="1" x14ac:dyDescent="0.25">
      <c r="B136" s="126" t="s">
        <v>240</v>
      </c>
      <c r="C136" s="86" t="s">
        <v>290</v>
      </c>
      <c r="D136" s="73" t="s">
        <v>162</v>
      </c>
      <c r="E136" s="73" t="s">
        <v>167</v>
      </c>
      <c r="F136" s="73" t="s">
        <v>169</v>
      </c>
      <c r="G136" s="25" t="s">
        <v>38</v>
      </c>
      <c r="H136" s="59">
        <f>SUM(H137:H140)</f>
        <v>283.7</v>
      </c>
      <c r="I136" s="59">
        <f>SUM(I137:I140)</f>
        <v>283.7</v>
      </c>
      <c r="J136" s="34">
        <f t="shared" si="19"/>
        <v>100</v>
      </c>
      <c r="K136" s="76" t="s">
        <v>131</v>
      </c>
      <c r="L136" s="76">
        <v>75</v>
      </c>
      <c r="M136" s="70">
        <v>29</v>
      </c>
      <c r="N136" s="70" t="s">
        <v>300</v>
      </c>
      <c r="O136" s="2"/>
      <c r="P136" s="2"/>
    </row>
    <row r="137" spans="2:16" ht="15" customHeight="1" x14ac:dyDescent="0.25">
      <c r="B137" s="127"/>
      <c r="C137" s="86"/>
      <c r="D137" s="73"/>
      <c r="E137" s="73"/>
      <c r="F137" s="73"/>
      <c r="G137" s="25" t="s">
        <v>40</v>
      </c>
      <c r="H137" s="21">
        <v>269.5</v>
      </c>
      <c r="I137" s="21">
        <v>269.5</v>
      </c>
      <c r="J137" s="34"/>
      <c r="K137" s="77"/>
      <c r="L137" s="77"/>
      <c r="M137" s="71"/>
      <c r="N137" s="71"/>
      <c r="O137" s="2"/>
      <c r="P137" s="2"/>
    </row>
    <row r="138" spans="2:16" ht="15" customHeight="1" x14ac:dyDescent="0.25">
      <c r="B138" s="127"/>
      <c r="C138" s="86"/>
      <c r="D138" s="73"/>
      <c r="E138" s="73"/>
      <c r="F138" s="73"/>
      <c r="G138" s="25" t="s">
        <v>44</v>
      </c>
      <c r="H138" s="21"/>
      <c r="I138" s="21"/>
      <c r="J138" s="34"/>
      <c r="K138" s="77"/>
      <c r="L138" s="77"/>
      <c r="M138" s="71"/>
      <c r="N138" s="71"/>
      <c r="O138" s="2"/>
      <c r="P138" s="2"/>
    </row>
    <row r="139" spans="2:16" ht="15" customHeight="1" x14ac:dyDescent="0.25">
      <c r="B139" s="127"/>
      <c r="C139" s="86"/>
      <c r="D139" s="73"/>
      <c r="E139" s="73"/>
      <c r="F139" s="73"/>
      <c r="G139" s="25" t="s">
        <v>45</v>
      </c>
      <c r="H139" s="21">
        <v>14.2</v>
      </c>
      <c r="I139" s="21">
        <v>14.2</v>
      </c>
      <c r="J139" s="34">
        <f t="shared" si="19"/>
        <v>100</v>
      </c>
      <c r="K139" s="77"/>
      <c r="L139" s="77"/>
      <c r="M139" s="71"/>
      <c r="N139" s="71"/>
      <c r="O139" s="2"/>
      <c r="P139" s="2"/>
    </row>
    <row r="140" spans="2:16" ht="15" customHeight="1" x14ac:dyDescent="0.25">
      <c r="B140" s="127"/>
      <c r="C140" s="86"/>
      <c r="D140" s="73"/>
      <c r="E140" s="73"/>
      <c r="F140" s="73"/>
      <c r="G140" s="25" t="s">
        <v>46</v>
      </c>
      <c r="H140" s="21"/>
      <c r="I140" s="21"/>
      <c r="J140" s="34"/>
      <c r="K140" s="78"/>
      <c r="L140" s="78"/>
      <c r="M140" s="72"/>
      <c r="N140" s="72"/>
      <c r="O140" s="2"/>
      <c r="P140" s="2"/>
    </row>
    <row r="141" spans="2:16" ht="19.5" customHeight="1" x14ac:dyDescent="0.25">
      <c r="B141" s="126" t="s">
        <v>78</v>
      </c>
      <c r="C141" s="73" t="s">
        <v>253</v>
      </c>
      <c r="D141" s="73" t="s">
        <v>162</v>
      </c>
      <c r="E141" s="75" t="s">
        <v>167</v>
      </c>
      <c r="F141" s="75" t="s">
        <v>185</v>
      </c>
      <c r="G141" s="25" t="s">
        <v>38</v>
      </c>
      <c r="H141" s="59">
        <f>SUM(H142:H145)</f>
        <v>12177.9</v>
      </c>
      <c r="I141" s="59">
        <f>SUM(I142:I145)</f>
        <v>10809.41</v>
      </c>
      <c r="J141" s="34">
        <f t="shared" si="19"/>
        <v>88.762512420039585</v>
      </c>
      <c r="K141" s="76" t="s">
        <v>131</v>
      </c>
      <c r="L141" s="76">
        <v>75</v>
      </c>
      <c r="M141" s="70">
        <v>29</v>
      </c>
      <c r="N141" s="70" t="s">
        <v>300</v>
      </c>
      <c r="O141" s="2"/>
      <c r="P141" s="2"/>
    </row>
    <row r="142" spans="2:16" ht="21.75" customHeight="1" x14ac:dyDescent="0.25">
      <c r="B142" s="127"/>
      <c r="C142" s="73"/>
      <c r="D142" s="73"/>
      <c r="E142" s="75"/>
      <c r="F142" s="75"/>
      <c r="G142" s="25" t="s">
        <v>40</v>
      </c>
      <c r="H142" s="21">
        <v>11569</v>
      </c>
      <c r="I142" s="21">
        <v>10268.94</v>
      </c>
      <c r="J142" s="34">
        <f t="shared" si="19"/>
        <v>88.76255510415767</v>
      </c>
      <c r="K142" s="77"/>
      <c r="L142" s="77"/>
      <c r="M142" s="71"/>
      <c r="N142" s="71"/>
      <c r="O142" s="2"/>
      <c r="P142" s="2"/>
    </row>
    <row r="143" spans="2:16" ht="15" customHeight="1" x14ac:dyDescent="0.25">
      <c r="B143" s="127"/>
      <c r="C143" s="73"/>
      <c r="D143" s="73"/>
      <c r="E143" s="75"/>
      <c r="F143" s="75"/>
      <c r="G143" s="25" t="s">
        <v>44</v>
      </c>
      <c r="H143" s="21"/>
      <c r="I143" s="21"/>
      <c r="J143" s="34"/>
      <c r="K143" s="77"/>
      <c r="L143" s="77"/>
      <c r="M143" s="71"/>
      <c r="N143" s="71"/>
      <c r="O143" s="2"/>
      <c r="P143" s="2"/>
    </row>
    <row r="144" spans="2:16" ht="15" customHeight="1" x14ac:dyDescent="0.25">
      <c r="B144" s="127"/>
      <c r="C144" s="73"/>
      <c r="D144" s="73"/>
      <c r="E144" s="75"/>
      <c r="F144" s="75"/>
      <c r="G144" s="25" t="s">
        <v>45</v>
      </c>
      <c r="H144" s="21">
        <v>608.9</v>
      </c>
      <c r="I144" s="21">
        <v>540.47</v>
      </c>
      <c r="J144" s="34">
        <f t="shared" si="19"/>
        <v>88.761701428806049</v>
      </c>
      <c r="K144" s="77"/>
      <c r="L144" s="77"/>
      <c r="M144" s="71"/>
      <c r="N144" s="71"/>
      <c r="O144" s="2"/>
      <c r="P144" s="2"/>
    </row>
    <row r="145" spans="2:16" ht="15" customHeight="1" x14ac:dyDescent="0.25">
      <c r="B145" s="127"/>
      <c r="C145" s="73"/>
      <c r="D145" s="73"/>
      <c r="E145" s="75"/>
      <c r="F145" s="75"/>
      <c r="G145" s="25" t="s">
        <v>46</v>
      </c>
      <c r="H145" s="21"/>
      <c r="I145" s="21"/>
      <c r="J145" s="34"/>
      <c r="K145" s="78"/>
      <c r="L145" s="78"/>
      <c r="M145" s="72"/>
      <c r="N145" s="72"/>
      <c r="O145" s="2"/>
      <c r="P145" s="2"/>
    </row>
    <row r="146" spans="2:16" ht="17.25" customHeight="1" x14ac:dyDescent="0.25">
      <c r="B146" s="126" t="s">
        <v>79</v>
      </c>
      <c r="C146" s="73" t="s">
        <v>267</v>
      </c>
      <c r="D146" s="73" t="s">
        <v>162</v>
      </c>
      <c r="E146" s="73" t="s">
        <v>167</v>
      </c>
      <c r="F146" s="73" t="s">
        <v>169</v>
      </c>
      <c r="G146" s="25" t="s">
        <v>38</v>
      </c>
      <c r="H146" s="59">
        <f>SUM(H147:H150)</f>
        <v>394.2</v>
      </c>
      <c r="I146" s="59">
        <f>SUM(I147:I150)</f>
        <v>394.2</v>
      </c>
      <c r="J146" s="34">
        <f t="shared" si="19"/>
        <v>100</v>
      </c>
      <c r="K146" s="76" t="s">
        <v>131</v>
      </c>
      <c r="L146" s="76">
        <v>75</v>
      </c>
      <c r="M146" s="70">
        <v>29</v>
      </c>
      <c r="N146" s="70" t="s">
        <v>300</v>
      </c>
      <c r="O146" s="2"/>
      <c r="P146" s="2"/>
    </row>
    <row r="147" spans="2:16" ht="17.25" customHeight="1" x14ac:dyDescent="0.25">
      <c r="B147" s="127"/>
      <c r="C147" s="73"/>
      <c r="D147" s="73"/>
      <c r="E147" s="73"/>
      <c r="F147" s="73"/>
      <c r="G147" s="25" t="s">
        <v>40</v>
      </c>
      <c r="H147" s="21">
        <v>394.2</v>
      </c>
      <c r="I147" s="21">
        <v>394.2</v>
      </c>
      <c r="J147" s="34">
        <f t="shared" si="19"/>
        <v>100</v>
      </c>
      <c r="K147" s="77"/>
      <c r="L147" s="77"/>
      <c r="M147" s="71"/>
      <c r="N147" s="71"/>
      <c r="O147" s="2"/>
      <c r="P147" s="2"/>
    </row>
    <row r="148" spans="2:16" ht="15" customHeight="1" x14ac:dyDescent="0.25">
      <c r="B148" s="127"/>
      <c r="C148" s="73"/>
      <c r="D148" s="73"/>
      <c r="E148" s="73"/>
      <c r="F148" s="73"/>
      <c r="G148" s="25" t="s">
        <v>44</v>
      </c>
      <c r="H148" s="21"/>
      <c r="I148" s="21"/>
      <c r="J148" s="34"/>
      <c r="K148" s="77"/>
      <c r="L148" s="77"/>
      <c r="M148" s="71"/>
      <c r="N148" s="71"/>
      <c r="O148" s="2"/>
      <c r="P148" s="2"/>
    </row>
    <row r="149" spans="2:16" ht="15" customHeight="1" x14ac:dyDescent="0.25">
      <c r="B149" s="127"/>
      <c r="C149" s="73"/>
      <c r="D149" s="73"/>
      <c r="E149" s="73"/>
      <c r="F149" s="73"/>
      <c r="G149" s="25" t="s">
        <v>45</v>
      </c>
      <c r="H149" s="21"/>
      <c r="I149" s="21"/>
      <c r="J149" s="34" t="e">
        <f t="shared" si="19"/>
        <v>#DIV/0!</v>
      </c>
      <c r="K149" s="77"/>
      <c r="L149" s="77"/>
      <c r="M149" s="71"/>
      <c r="N149" s="71"/>
      <c r="O149" s="2"/>
      <c r="P149" s="2"/>
    </row>
    <row r="150" spans="2:16" ht="15" customHeight="1" x14ac:dyDescent="0.25">
      <c r="B150" s="127"/>
      <c r="C150" s="73"/>
      <c r="D150" s="73"/>
      <c r="E150" s="73"/>
      <c r="F150" s="73"/>
      <c r="G150" s="25" t="s">
        <v>46</v>
      </c>
      <c r="H150" s="21"/>
      <c r="I150" s="21"/>
      <c r="J150" s="34"/>
      <c r="K150" s="78"/>
      <c r="L150" s="78"/>
      <c r="M150" s="72"/>
      <c r="N150" s="72"/>
      <c r="O150" s="2"/>
      <c r="P150" s="2"/>
    </row>
    <row r="151" spans="2:16" ht="15" customHeight="1" x14ac:dyDescent="0.25">
      <c r="B151" s="126" t="s">
        <v>112</v>
      </c>
      <c r="C151" s="73" t="s">
        <v>294</v>
      </c>
      <c r="D151" s="73" t="s">
        <v>162</v>
      </c>
      <c r="E151" s="73" t="s">
        <v>167</v>
      </c>
      <c r="F151" s="73" t="s">
        <v>169</v>
      </c>
      <c r="G151" s="54" t="s">
        <v>38</v>
      </c>
      <c r="H151" s="59">
        <f>SUM(H152:H155)</f>
        <v>29784</v>
      </c>
      <c r="I151" s="59">
        <f>SUM(I152:I155)</f>
        <v>20978.5</v>
      </c>
      <c r="J151" s="34">
        <f t="shared" ref="J151:J152" si="20">I151/H151*100</f>
        <v>70.435468708031152</v>
      </c>
      <c r="K151" s="76" t="s">
        <v>131</v>
      </c>
      <c r="L151" s="76">
        <v>75</v>
      </c>
      <c r="M151" s="70">
        <v>29</v>
      </c>
      <c r="N151" s="70" t="s">
        <v>300</v>
      </c>
      <c r="O151" s="2"/>
      <c r="P151" s="2"/>
    </row>
    <row r="152" spans="2:16" ht="15" customHeight="1" x14ac:dyDescent="0.25">
      <c r="B152" s="127"/>
      <c r="C152" s="73"/>
      <c r="D152" s="73"/>
      <c r="E152" s="73"/>
      <c r="F152" s="73"/>
      <c r="G152" s="54" t="s">
        <v>40</v>
      </c>
      <c r="H152" s="21">
        <v>28294.799999999999</v>
      </c>
      <c r="I152" s="21">
        <v>19929.599999999999</v>
      </c>
      <c r="J152" s="34">
        <f t="shared" si="20"/>
        <v>70.435557063488702</v>
      </c>
      <c r="K152" s="77"/>
      <c r="L152" s="77"/>
      <c r="M152" s="71"/>
      <c r="N152" s="71"/>
      <c r="O152" s="2"/>
      <c r="P152" s="2"/>
    </row>
    <row r="153" spans="2:16" ht="15" customHeight="1" x14ac:dyDescent="0.25">
      <c r="B153" s="127"/>
      <c r="C153" s="73"/>
      <c r="D153" s="73"/>
      <c r="E153" s="73"/>
      <c r="F153" s="73"/>
      <c r="G153" s="54" t="s">
        <v>44</v>
      </c>
      <c r="H153" s="21"/>
      <c r="I153" s="21"/>
      <c r="J153" s="34"/>
      <c r="K153" s="77"/>
      <c r="L153" s="77"/>
      <c r="M153" s="71"/>
      <c r="N153" s="71"/>
      <c r="O153" s="2"/>
      <c r="P153" s="2"/>
    </row>
    <row r="154" spans="2:16" ht="15" customHeight="1" x14ac:dyDescent="0.25">
      <c r="B154" s="127"/>
      <c r="C154" s="73"/>
      <c r="D154" s="73"/>
      <c r="E154" s="73"/>
      <c r="F154" s="73"/>
      <c r="G154" s="54" t="s">
        <v>45</v>
      </c>
      <c r="H154" s="21">
        <v>1489.2</v>
      </c>
      <c r="I154" s="21">
        <v>1048.9000000000001</v>
      </c>
      <c r="J154" s="34">
        <f t="shared" ref="J154" si="21">I154/H154*100</f>
        <v>70.433789954337897</v>
      </c>
      <c r="K154" s="77"/>
      <c r="L154" s="77"/>
      <c r="M154" s="71"/>
      <c r="N154" s="71"/>
      <c r="O154" s="2"/>
      <c r="P154" s="2"/>
    </row>
    <row r="155" spans="2:16" ht="15" customHeight="1" x14ac:dyDescent="0.25">
      <c r="B155" s="127"/>
      <c r="C155" s="73"/>
      <c r="D155" s="73"/>
      <c r="E155" s="73"/>
      <c r="F155" s="73"/>
      <c r="G155" s="54" t="s">
        <v>46</v>
      </c>
      <c r="H155" s="21"/>
      <c r="I155" s="21"/>
      <c r="J155" s="34"/>
      <c r="K155" s="78"/>
      <c r="L155" s="78"/>
      <c r="M155" s="72"/>
      <c r="N155" s="72"/>
      <c r="O155" s="2"/>
      <c r="P155" s="2"/>
    </row>
    <row r="156" spans="2:16" ht="18" customHeight="1" x14ac:dyDescent="0.25">
      <c r="B156" s="126" t="s">
        <v>113</v>
      </c>
      <c r="C156" s="73" t="s">
        <v>282</v>
      </c>
      <c r="D156" s="73" t="s">
        <v>162</v>
      </c>
      <c r="E156" s="73" t="s">
        <v>167</v>
      </c>
      <c r="F156" s="73" t="s">
        <v>169</v>
      </c>
      <c r="G156" s="25" t="s">
        <v>38</v>
      </c>
      <c r="H156" s="59">
        <f>SUM(H157:H160)</f>
        <v>10854.9</v>
      </c>
      <c r="I156" s="59">
        <f>SUM(I157:I160)</f>
        <v>9126.16</v>
      </c>
      <c r="J156" s="34">
        <f t="shared" si="19"/>
        <v>84.074104782172114</v>
      </c>
      <c r="K156" s="76" t="s">
        <v>131</v>
      </c>
      <c r="L156" s="76">
        <v>75</v>
      </c>
      <c r="M156" s="70">
        <v>29</v>
      </c>
      <c r="N156" s="70" t="s">
        <v>300</v>
      </c>
      <c r="O156" s="2"/>
      <c r="P156" s="2"/>
    </row>
    <row r="157" spans="2:16" ht="20.25" customHeight="1" x14ac:dyDescent="0.25">
      <c r="B157" s="127"/>
      <c r="C157" s="73"/>
      <c r="D157" s="73"/>
      <c r="E157" s="73"/>
      <c r="F157" s="73"/>
      <c r="G157" s="25" t="s">
        <v>40</v>
      </c>
      <c r="H157" s="21">
        <v>10312.15</v>
      </c>
      <c r="I157" s="21">
        <v>8669.85</v>
      </c>
      <c r="J157" s="34">
        <f t="shared" si="19"/>
        <v>84.074126152160318</v>
      </c>
      <c r="K157" s="77"/>
      <c r="L157" s="77"/>
      <c r="M157" s="71"/>
      <c r="N157" s="71"/>
      <c r="O157" s="2"/>
      <c r="P157" s="2"/>
    </row>
    <row r="158" spans="2:16" ht="15" customHeight="1" x14ac:dyDescent="0.25">
      <c r="B158" s="127"/>
      <c r="C158" s="73"/>
      <c r="D158" s="73"/>
      <c r="E158" s="73"/>
      <c r="F158" s="73"/>
      <c r="G158" s="25" t="s">
        <v>44</v>
      </c>
      <c r="H158" s="21"/>
      <c r="I158" s="21"/>
      <c r="J158" s="34"/>
      <c r="K158" s="77"/>
      <c r="L158" s="77"/>
      <c r="M158" s="71"/>
      <c r="N158" s="71"/>
      <c r="O158" s="2"/>
      <c r="P158" s="2"/>
    </row>
    <row r="159" spans="2:16" ht="15" customHeight="1" x14ac:dyDescent="0.25">
      <c r="B159" s="127"/>
      <c r="C159" s="73"/>
      <c r="D159" s="73"/>
      <c r="E159" s="73"/>
      <c r="F159" s="73"/>
      <c r="G159" s="25" t="s">
        <v>45</v>
      </c>
      <c r="H159" s="21">
        <v>542.75</v>
      </c>
      <c r="I159" s="21">
        <v>456.31</v>
      </c>
      <c r="J159" s="34">
        <f t="shared" si="19"/>
        <v>84.073698756333499</v>
      </c>
      <c r="K159" s="77"/>
      <c r="L159" s="77"/>
      <c r="M159" s="71"/>
      <c r="N159" s="71"/>
      <c r="O159" s="2"/>
      <c r="P159" s="2"/>
    </row>
    <row r="160" spans="2:16" ht="15" customHeight="1" x14ac:dyDescent="0.25">
      <c r="B160" s="127"/>
      <c r="C160" s="73"/>
      <c r="D160" s="73"/>
      <c r="E160" s="73"/>
      <c r="F160" s="73"/>
      <c r="G160" s="25" t="s">
        <v>46</v>
      </c>
      <c r="H160" s="21"/>
      <c r="I160" s="21"/>
      <c r="J160" s="34"/>
      <c r="K160" s="78"/>
      <c r="L160" s="78"/>
      <c r="M160" s="72"/>
      <c r="N160" s="72"/>
      <c r="O160" s="2"/>
      <c r="P160" s="2"/>
    </row>
    <row r="161" spans="2:16" ht="18" customHeight="1" x14ac:dyDescent="0.25">
      <c r="B161" s="126" t="s">
        <v>80</v>
      </c>
      <c r="C161" s="73" t="s">
        <v>203</v>
      </c>
      <c r="D161" s="73" t="s">
        <v>162</v>
      </c>
      <c r="E161" s="73" t="s">
        <v>167</v>
      </c>
      <c r="F161" s="73" t="s">
        <v>169</v>
      </c>
      <c r="G161" s="25" t="s">
        <v>38</v>
      </c>
      <c r="H161" s="59">
        <f>SUM(H162:H165)</f>
        <v>595.97</v>
      </c>
      <c r="I161" s="59">
        <f>SUM(I162:I165)</f>
        <v>595.97</v>
      </c>
      <c r="J161" s="34">
        <f t="shared" si="19"/>
        <v>100</v>
      </c>
      <c r="K161" s="76" t="s">
        <v>131</v>
      </c>
      <c r="L161" s="76">
        <v>75</v>
      </c>
      <c r="M161" s="70">
        <v>29</v>
      </c>
      <c r="N161" s="70" t="s">
        <v>300</v>
      </c>
      <c r="O161" s="2"/>
      <c r="P161" s="2"/>
    </row>
    <row r="162" spans="2:16" ht="20.25" customHeight="1" x14ac:dyDescent="0.25">
      <c r="B162" s="127"/>
      <c r="C162" s="73"/>
      <c r="D162" s="73"/>
      <c r="E162" s="73"/>
      <c r="F162" s="73"/>
      <c r="G162" s="25" t="s">
        <v>40</v>
      </c>
      <c r="H162" s="21">
        <f>H172+H177+H167</f>
        <v>566.17000000000007</v>
      </c>
      <c r="I162" s="21">
        <f>I172+I177+I167</f>
        <v>566.17000000000007</v>
      </c>
      <c r="J162" s="34">
        <f t="shared" si="19"/>
        <v>100</v>
      </c>
      <c r="K162" s="77"/>
      <c r="L162" s="77"/>
      <c r="M162" s="71"/>
      <c r="N162" s="71"/>
      <c r="O162" s="2"/>
      <c r="P162" s="2"/>
    </row>
    <row r="163" spans="2:16" ht="15" customHeight="1" x14ac:dyDescent="0.25">
      <c r="B163" s="127"/>
      <c r="C163" s="73"/>
      <c r="D163" s="73"/>
      <c r="E163" s="73"/>
      <c r="F163" s="73"/>
      <c r="G163" s="25" t="s">
        <v>44</v>
      </c>
      <c r="H163" s="21"/>
      <c r="I163" s="21"/>
      <c r="J163" s="34"/>
      <c r="K163" s="77"/>
      <c r="L163" s="77"/>
      <c r="M163" s="71"/>
      <c r="N163" s="71"/>
      <c r="O163" s="2"/>
      <c r="P163" s="2"/>
    </row>
    <row r="164" spans="2:16" ht="15" customHeight="1" x14ac:dyDescent="0.25">
      <c r="B164" s="127"/>
      <c r="C164" s="73"/>
      <c r="D164" s="73"/>
      <c r="E164" s="73"/>
      <c r="F164" s="73"/>
      <c r="G164" s="25" t="s">
        <v>45</v>
      </c>
      <c r="H164" s="21">
        <f>H174+H179+H169</f>
        <v>29.799999999999997</v>
      </c>
      <c r="I164" s="21">
        <f>I174+I179+I169</f>
        <v>29.799999999999997</v>
      </c>
      <c r="J164" s="34">
        <f t="shared" si="19"/>
        <v>100</v>
      </c>
      <c r="K164" s="77"/>
      <c r="L164" s="77"/>
      <c r="M164" s="71"/>
      <c r="N164" s="71"/>
      <c r="O164" s="2"/>
      <c r="P164" s="2"/>
    </row>
    <row r="165" spans="2:16" ht="15" customHeight="1" x14ac:dyDescent="0.25">
      <c r="B165" s="127"/>
      <c r="C165" s="73"/>
      <c r="D165" s="73"/>
      <c r="E165" s="73"/>
      <c r="F165" s="73"/>
      <c r="G165" s="25" t="s">
        <v>46</v>
      </c>
      <c r="H165" s="21"/>
      <c r="I165" s="21"/>
      <c r="J165" s="34"/>
      <c r="K165" s="78"/>
      <c r="L165" s="78"/>
      <c r="M165" s="72"/>
      <c r="N165" s="72"/>
      <c r="O165" s="2"/>
      <c r="P165" s="2"/>
    </row>
    <row r="166" spans="2:16" ht="18" customHeight="1" x14ac:dyDescent="0.25">
      <c r="B166" s="126" t="s">
        <v>291</v>
      </c>
      <c r="C166" s="86" t="s">
        <v>254</v>
      </c>
      <c r="D166" s="73" t="s">
        <v>162</v>
      </c>
      <c r="E166" s="73" t="s">
        <v>167</v>
      </c>
      <c r="F166" s="73" t="s">
        <v>169</v>
      </c>
      <c r="G166" s="42" t="s">
        <v>38</v>
      </c>
      <c r="H166" s="59">
        <f>SUM(H167:H170)</f>
        <v>239.85000000000002</v>
      </c>
      <c r="I166" s="59">
        <f>SUM(I167:I170)</f>
        <v>239.85000000000002</v>
      </c>
      <c r="J166" s="34">
        <f t="shared" ref="J166:J167" si="22">I166/H166*100</f>
        <v>100</v>
      </c>
      <c r="K166" s="76" t="s">
        <v>131</v>
      </c>
      <c r="L166" s="76">
        <v>75</v>
      </c>
      <c r="M166" s="70">
        <v>29</v>
      </c>
      <c r="N166" s="70" t="s">
        <v>300</v>
      </c>
      <c r="O166" s="2"/>
      <c r="P166" s="2"/>
    </row>
    <row r="167" spans="2:16" ht="20.25" customHeight="1" x14ac:dyDescent="0.25">
      <c r="B167" s="127"/>
      <c r="C167" s="86"/>
      <c r="D167" s="73"/>
      <c r="E167" s="73"/>
      <c r="F167" s="73"/>
      <c r="G167" s="42" t="s">
        <v>40</v>
      </c>
      <c r="H167" s="21">
        <v>227.86</v>
      </c>
      <c r="I167" s="21">
        <v>227.86</v>
      </c>
      <c r="J167" s="34">
        <f t="shared" si="22"/>
        <v>100</v>
      </c>
      <c r="K167" s="77"/>
      <c r="L167" s="77"/>
      <c r="M167" s="71"/>
      <c r="N167" s="71"/>
      <c r="O167" s="2"/>
      <c r="P167" s="2"/>
    </row>
    <row r="168" spans="2:16" ht="15" customHeight="1" x14ac:dyDescent="0.25">
      <c r="B168" s="127"/>
      <c r="C168" s="86"/>
      <c r="D168" s="73"/>
      <c r="E168" s="73"/>
      <c r="F168" s="73"/>
      <c r="G168" s="42" t="s">
        <v>44</v>
      </c>
      <c r="H168" s="21"/>
      <c r="I168" s="21"/>
      <c r="J168" s="34"/>
      <c r="K168" s="77"/>
      <c r="L168" s="77"/>
      <c r="M168" s="71"/>
      <c r="N168" s="71"/>
      <c r="O168" s="2"/>
      <c r="P168" s="2"/>
    </row>
    <row r="169" spans="2:16" ht="15" customHeight="1" x14ac:dyDescent="0.25">
      <c r="B169" s="127"/>
      <c r="C169" s="86"/>
      <c r="D169" s="73"/>
      <c r="E169" s="73"/>
      <c r="F169" s="73"/>
      <c r="G169" s="42" t="s">
        <v>45</v>
      </c>
      <c r="H169" s="21">
        <v>11.99</v>
      </c>
      <c r="I169" s="21">
        <v>11.99</v>
      </c>
      <c r="J169" s="34">
        <f t="shared" ref="J169" si="23">I169/H169*100</f>
        <v>100</v>
      </c>
      <c r="K169" s="77"/>
      <c r="L169" s="77"/>
      <c r="M169" s="71"/>
      <c r="N169" s="71"/>
      <c r="O169" s="2"/>
      <c r="P169" s="2"/>
    </row>
    <row r="170" spans="2:16" ht="15" customHeight="1" x14ac:dyDescent="0.25">
      <c r="B170" s="127"/>
      <c r="C170" s="86"/>
      <c r="D170" s="73"/>
      <c r="E170" s="73"/>
      <c r="F170" s="73"/>
      <c r="G170" s="42" t="s">
        <v>46</v>
      </c>
      <c r="H170" s="21"/>
      <c r="I170" s="21"/>
      <c r="J170" s="34"/>
      <c r="K170" s="78"/>
      <c r="L170" s="78"/>
      <c r="M170" s="72"/>
      <c r="N170" s="72"/>
      <c r="O170" s="2"/>
      <c r="P170" s="2"/>
    </row>
    <row r="171" spans="2:16" ht="18" customHeight="1" x14ac:dyDescent="0.25">
      <c r="B171" s="126" t="s">
        <v>292</v>
      </c>
      <c r="C171" s="73" t="s">
        <v>255</v>
      </c>
      <c r="D171" s="73" t="s">
        <v>162</v>
      </c>
      <c r="E171" s="73" t="s">
        <v>167</v>
      </c>
      <c r="F171" s="73" t="s">
        <v>169</v>
      </c>
      <c r="G171" s="42" t="s">
        <v>38</v>
      </c>
      <c r="H171" s="59">
        <f>SUM(H172:H175)</f>
        <v>74.31</v>
      </c>
      <c r="I171" s="59">
        <f>SUM(I172:I175)</f>
        <v>74.31</v>
      </c>
      <c r="J171" s="34">
        <f t="shared" ref="J171:J172" si="24">I171/H171*100</f>
        <v>100</v>
      </c>
      <c r="K171" s="76" t="s">
        <v>131</v>
      </c>
      <c r="L171" s="76">
        <v>75</v>
      </c>
      <c r="M171" s="70">
        <v>29</v>
      </c>
      <c r="N171" s="70" t="s">
        <v>300</v>
      </c>
      <c r="O171" s="2"/>
      <c r="P171" s="2"/>
    </row>
    <row r="172" spans="2:16" ht="20.25" customHeight="1" x14ac:dyDescent="0.25">
      <c r="B172" s="127"/>
      <c r="C172" s="73"/>
      <c r="D172" s="73"/>
      <c r="E172" s="73"/>
      <c r="F172" s="73"/>
      <c r="G172" s="42" t="s">
        <v>40</v>
      </c>
      <c r="H172" s="21">
        <v>70.59</v>
      </c>
      <c r="I172" s="21">
        <v>70.59</v>
      </c>
      <c r="J172" s="34">
        <f t="shared" si="24"/>
        <v>100</v>
      </c>
      <c r="K172" s="77"/>
      <c r="L172" s="77"/>
      <c r="M172" s="71"/>
      <c r="N172" s="71"/>
      <c r="O172" s="2"/>
      <c r="P172" s="2"/>
    </row>
    <row r="173" spans="2:16" ht="15" customHeight="1" x14ac:dyDescent="0.25">
      <c r="B173" s="127"/>
      <c r="C173" s="73"/>
      <c r="D173" s="73"/>
      <c r="E173" s="73"/>
      <c r="F173" s="73"/>
      <c r="G173" s="42" t="s">
        <v>44</v>
      </c>
      <c r="H173" s="21"/>
      <c r="I173" s="21"/>
      <c r="J173" s="34"/>
      <c r="K173" s="77"/>
      <c r="L173" s="77"/>
      <c r="M173" s="71"/>
      <c r="N173" s="71"/>
      <c r="O173" s="2"/>
      <c r="P173" s="2"/>
    </row>
    <row r="174" spans="2:16" ht="15" customHeight="1" x14ac:dyDescent="0.25">
      <c r="B174" s="127"/>
      <c r="C174" s="73"/>
      <c r="D174" s="73"/>
      <c r="E174" s="73"/>
      <c r="F174" s="73"/>
      <c r="G174" s="42" t="s">
        <v>45</v>
      </c>
      <c r="H174" s="21">
        <v>3.72</v>
      </c>
      <c r="I174" s="21">
        <v>3.72</v>
      </c>
      <c r="J174" s="34">
        <f t="shared" ref="J174" si="25">I174/H174*100</f>
        <v>100</v>
      </c>
      <c r="K174" s="77"/>
      <c r="L174" s="77"/>
      <c r="M174" s="71"/>
      <c r="N174" s="71"/>
      <c r="O174" s="2"/>
      <c r="P174" s="2"/>
    </row>
    <row r="175" spans="2:16" ht="15" customHeight="1" x14ac:dyDescent="0.25">
      <c r="B175" s="127"/>
      <c r="C175" s="73"/>
      <c r="D175" s="73"/>
      <c r="E175" s="73"/>
      <c r="F175" s="73"/>
      <c r="G175" s="42" t="s">
        <v>46</v>
      </c>
      <c r="H175" s="21"/>
      <c r="I175" s="21"/>
      <c r="J175" s="34"/>
      <c r="K175" s="78"/>
      <c r="L175" s="78"/>
      <c r="M175" s="72"/>
      <c r="N175" s="72"/>
      <c r="O175" s="2"/>
      <c r="P175" s="2"/>
    </row>
    <row r="176" spans="2:16" ht="18" customHeight="1" x14ac:dyDescent="0.25">
      <c r="B176" s="126" t="s">
        <v>293</v>
      </c>
      <c r="C176" s="73" t="s">
        <v>268</v>
      </c>
      <c r="D176" s="73" t="s">
        <v>162</v>
      </c>
      <c r="E176" s="73" t="s">
        <v>167</v>
      </c>
      <c r="F176" s="73" t="s">
        <v>169</v>
      </c>
      <c r="G176" s="42" t="s">
        <v>38</v>
      </c>
      <c r="H176" s="59">
        <f>SUM(H177:H180)</f>
        <v>281.81</v>
      </c>
      <c r="I176" s="59">
        <f>SUM(I177:I180)</f>
        <v>281.81</v>
      </c>
      <c r="J176" s="34">
        <f t="shared" ref="J176:J177" si="26">I176/H176*100</f>
        <v>100</v>
      </c>
      <c r="K176" s="76" t="s">
        <v>131</v>
      </c>
      <c r="L176" s="76">
        <v>75</v>
      </c>
      <c r="M176" s="70">
        <v>29</v>
      </c>
      <c r="N176" s="70" t="s">
        <v>300</v>
      </c>
      <c r="O176" s="2"/>
      <c r="P176" s="2"/>
    </row>
    <row r="177" spans="2:16" ht="20.25" customHeight="1" x14ac:dyDescent="0.25">
      <c r="B177" s="127"/>
      <c r="C177" s="73"/>
      <c r="D177" s="73"/>
      <c r="E177" s="73"/>
      <c r="F177" s="73"/>
      <c r="G177" s="42" t="s">
        <v>40</v>
      </c>
      <c r="H177" s="21">
        <v>267.72000000000003</v>
      </c>
      <c r="I177" s="21">
        <v>267.72000000000003</v>
      </c>
      <c r="J177" s="34">
        <f t="shared" si="26"/>
        <v>100</v>
      </c>
      <c r="K177" s="77"/>
      <c r="L177" s="77"/>
      <c r="M177" s="71"/>
      <c r="N177" s="71"/>
      <c r="O177" s="2"/>
      <c r="P177" s="2"/>
    </row>
    <row r="178" spans="2:16" ht="15" customHeight="1" x14ac:dyDescent="0.25">
      <c r="B178" s="127"/>
      <c r="C178" s="73"/>
      <c r="D178" s="73"/>
      <c r="E178" s="73"/>
      <c r="F178" s="73"/>
      <c r="G178" s="42" t="s">
        <v>44</v>
      </c>
      <c r="H178" s="21"/>
      <c r="I178" s="21"/>
      <c r="J178" s="34"/>
      <c r="K178" s="77"/>
      <c r="L178" s="77"/>
      <c r="M178" s="71"/>
      <c r="N178" s="71"/>
      <c r="O178" s="2"/>
      <c r="P178" s="2"/>
    </row>
    <row r="179" spans="2:16" ht="15" customHeight="1" x14ac:dyDescent="0.25">
      <c r="B179" s="127"/>
      <c r="C179" s="73"/>
      <c r="D179" s="73"/>
      <c r="E179" s="73"/>
      <c r="F179" s="73"/>
      <c r="G179" s="42" t="s">
        <v>45</v>
      </c>
      <c r="H179" s="21">
        <v>14.09</v>
      </c>
      <c r="I179" s="21">
        <v>14.09</v>
      </c>
      <c r="J179" s="34">
        <f t="shared" ref="J179" si="27">I179/H179*100</f>
        <v>100</v>
      </c>
      <c r="K179" s="77"/>
      <c r="L179" s="77"/>
      <c r="M179" s="71"/>
      <c r="N179" s="71"/>
      <c r="O179" s="2"/>
      <c r="P179" s="2"/>
    </row>
    <row r="180" spans="2:16" ht="15" customHeight="1" x14ac:dyDescent="0.25">
      <c r="B180" s="127"/>
      <c r="C180" s="73"/>
      <c r="D180" s="73"/>
      <c r="E180" s="73"/>
      <c r="F180" s="73"/>
      <c r="G180" s="42" t="s">
        <v>46</v>
      </c>
      <c r="H180" s="21"/>
      <c r="I180" s="21"/>
      <c r="J180" s="34"/>
      <c r="K180" s="78"/>
      <c r="L180" s="78"/>
      <c r="M180" s="72"/>
      <c r="N180" s="72"/>
      <c r="O180" s="2"/>
      <c r="P180" s="2"/>
    </row>
    <row r="181" spans="2:16" ht="18" customHeight="1" x14ac:dyDescent="0.25">
      <c r="B181" s="126" t="s">
        <v>156</v>
      </c>
      <c r="C181" s="73" t="s">
        <v>204</v>
      </c>
      <c r="D181" s="73" t="s">
        <v>162</v>
      </c>
      <c r="E181" s="73" t="s">
        <v>167</v>
      </c>
      <c r="F181" s="73" t="s">
        <v>169</v>
      </c>
      <c r="G181" s="42" t="s">
        <v>38</v>
      </c>
      <c r="H181" s="59">
        <f>SUM(H182:H185)</f>
        <v>1256.26</v>
      </c>
      <c r="I181" s="59">
        <f>SUM(I182:I185)</f>
        <v>995.15</v>
      </c>
      <c r="J181" s="34">
        <f t="shared" ref="J181:J182" si="28">I181/H181*100</f>
        <v>79.215289828538687</v>
      </c>
      <c r="K181" s="76" t="s">
        <v>131</v>
      </c>
      <c r="L181" s="76">
        <v>75</v>
      </c>
      <c r="M181" s="70">
        <v>29</v>
      </c>
      <c r="N181" s="70" t="s">
        <v>300</v>
      </c>
      <c r="O181" s="2"/>
      <c r="P181" s="2"/>
    </row>
    <row r="182" spans="2:16" ht="20.25" customHeight="1" x14ac:dyDescent="0.25">
      <c r="B182" s="127"/>
      <c r="C182" s="73"/>
      <c r="D182" s="73"/>
      <c r="E182" s="73"/>
      <c r="F182" s="73"/>
      <c r="G182" s="42" t="s">
        <v>40</v>
      </c>
      <c r="H182" s="21">
        <v>1193.45</v>
      </c>
      <c r="I182" s="21">
        <v>945.39</v>
      </c>
      <c r="J182" s="34">
        <f t="shared" si="28"/>
        <v>79.214881226695709</v>
      </c>
      <c r="K182" s="77"/>
      <c r="L182" s="77"/>
      <c r="M182" s="71"/>
      <c r="N182" s="71"/>
      <c r="O182" s="2"/>
      <c r="P182" s="2"/>
    </row>
    <row r="183" spans="2:16" ht="15" customHeight="1" x14ac:dyDescent="0.25">
      <c r="B183" s="127"/>
      <c r="C183" s="73"/>
      <c r="D183" s="73"/>
      <c r="E183" s="73"/>
      <c r="F183" s="73"/>
      <c r="G183" s="42" t="s">
        <v>44</v>
      </c>
      <c r="H183" s="21"/>
      <c r="I183" s="21"/>
      <c r="J183" s="34"/>
      <c r="K183" s="77"/>
      <c r="L183" s="77"/>
      <c r="M183" s="71"/>
      <c r="N183" s="71"/>
      <c r="O183" s="2"/>
      <c r="P183" s="2"/>
    </row>
    <row r="184" spans="2:16" ht="15" customHeight="1" x14ac:dyDescent="0.25">
      <c r="B184" s="127"/>
      <c r="C184" s="73"/>
      <c r="D184" s="73"/>
      <c r="E184" s="73"/>
      <c r="F184" s="73"/>
      <c r="G184" s="42" t="s">
        <v>45</v>
      </c>
      <c r="H184" s="21">
        <v>62.81</v>
      </c>
      <c r="I184" s="21">
        <v>49.76</v>
      </c>
      <c r="J184" s="34">
        <f t="shared" ref="J184" si="29">I184/H184*100</f>
        <v>79.223053653876761</v>
      </c>
      <c r="K184" s="77"/>
      <c r="L184" s="77"/>
      <c r="M184" s="71"/>
      <c r="N184" s="71"/>
      <c r="O184" s="2"/>
      <c r="P184" s="2"/>
    </row>
    <row r="185" spans="2:16" ht="15" customHeight="1" x14ac:dyDescent="0.25">
      <c r="B185" s="127"/>
      <c r="C185" s="73"/>
      <c r="D185" s="73"/>
      <c r="E185" s="73"/>
      <c r="F185" s="73"/>
      <c r="G185" s="42" t="s">
        <v>46</v>
      </c>
      <c r="H185" s="21"/>
      <c r="I185" s="21"/>
      <c r="J185" s="34"/>
      <c r="K185" s="78"/>
      <c r="L185" s="78"/>
      <c r="M185" s="72"/>
      <c r="N185" s="72"/>
      <c r="O185" s="2"/>
      <c r="P185" s="2"/>
    </row>
    <row r="186" spans="2:16" ht="18" customHeight="1" x14ac:dyDescent="0.25">
      <c r="B186" s="126" t="s">
        <v>241</v>
      </c>
      <c r="C186" s="73" t="s">
        <v>258</v>
      </c>
      <c r="D186" s="73" t="s">
        <v>162</v>
      </c>
      <c r="E186" s="73" t="s">
        <v>167</v>
      </c>
      <c r="F186" s="73" t="s">
        <v>169</v>
      </c>
      <c r="G186" s="42" t="s">
        <v>38</v>
      </c>
      <c r="H186" s="59">
        <f>SUM(H187:H190)</f>
        <v>659.3</v>
      </c>
      <c r="I186" s="59">
        <f>SUM(I187:I190)</f>
        <v>659.3</v>
      </c>
      <c r="J186" s="34">
        <f t="shared" ref="J186:J187" si="30">I186/H186*100</f>
        <v>100</v>
      </c>
      <c r="K186" s="76" t="s">
        <v>131</v>
      </c>
      <c r="L186" s="76">
        <v>75</v>
      </c>
      <c r="M186" s="70">
        <v>29</v>
      </c>
      <c r="N186" s="70" t="s">
        <v>300</v>
      </c>
      <c r="O186" s="2"/>
      <c r="P186" s="2"/>
    </row>
    <row r="187" spans="2:16" ht="20.25" customHeight="1" x14ac:dyDescent="0.25">
      <c r="B187" s="127"/>
      <c r="C187" s="73"/>
      <c r="D187" s="73"/>
      <c r="E187" s="73"/>
      <c r="F187" s="73"/>
      <c r="G187" s="42" t="s">
        <v>40</v>
      </c>
      <c r="H187" s="21">
        <v>626</v>
      </c>
      <c r="I187" s="21">
        <v>626</v>
      </c>
      <c r="J187" s="34">
        <f t="shared" si="30"/>
        <v>100</v>
      </c>
      <c r="K187" s="77"/>
      <c r="L187" s="77"/>
      <c r="M187" s="71"/>
      <c r="N187" s="71"/>
      <c r="O187" s="2"/>
      <c r="P187" s="2"/>
    </row>
    <row r="188" spans="2:16" ht="15" customHeight="1" x14ac:dyDescent="0.25">
      <c r="B188" s="127"/>
      <c r="C188" s="73"/>
      <c r="D188" s="73"/>
      <c r="E188" s="73"/>
      <c r="F188" s="73"/>
      <c r="G188" s="42" t="s">
        <v>44</v>
      </c>
      <c r="H188" s="21"/>
      <c r="I188" s="21"/>
      <c r="J188" s="34"/>
      <c r="K188" s="77"/>
      <c r="L188" s="77"/>
      <c r="M188" s="71"/>
      <c r="N188" s="71"/>
      <c r="O188" s="2"/>
      <c r="P188" s="2"/>
    </row>
    <row r="189" spans="2:16" ht="15" customHeight="1" x14ac:dyDescent="0.25">
      <c r="B189" s="127"/>
      <c r="C189" s="73"/>
      <c r="D189" s="73"/>
      <c r="E189" s="73"/>
      <c r="F189" s="73"/>
      <c r="G189" s="42" t="s">
        <v>45</v>
      </c>
      <c r="H189" s="21">
        <v>33.299999999999997</v>
      </c>
      <c r="I189" s="21">
        <v>33.299999999999997</v>
      </c>
      <c r="J189" s="34">
        <f t="shared" ref="J189" si="31">I189/H189*100</f>
        <v>100</v>
      </c>
      <c r="K189" s="77"/>
      <c r="L189" s="77"/>
      <c r="M189" s="71"/>
      <c r="N189" s="71"/>
      <c r="O189" s="2"/>
      <c r="P189" s="2"/>
    </row>
    <row r="190" spans="2:16" ht="15" customHeight="1" x14ac:dyDescent="0.25">
      <c r="B190" s="127"/>
      <c r="C190" s="73"/>
      <c r="D190" s="73"/>
      <c r="E190" s="73"/>
      <c r="F190" s="73"/>
      <c r="G190" s="42" t="s">
        <v>46</v>
      </c>
      <c r="H190" s="21"/>
      <c r="I190" s="21"/>
      <c r="J190" s="34"/>
      <c r="K190" s="78"/>
      <c r="L190" s="78"/>
      <c r="M190" s="72"/>
      <c r="N190" s="72"/>
      <c r="O190" s="2"/>
      <c r="P190" s="2"/>
    </row>
    <row r="191" spans="2:16" ht="18" customHeight="1" x14ac:dyDescent="0.25">
      <c r="B191" s="126" t="s">
        <v>241</v>
      </c>
      <c r="C191" s="73" t="s">
        <v>207</v>
      </c>
      <c r="D191" s="73" t="s">
        <v>162</v>
      </c>
      <c r="E191" s="73" t="s">
        <v>167</v>
      </c>
      <c r="F191" s="73" t="s">
        <v>169</v>
      </c>
      <c r="G191" s="42" t="s">
        <v>38</v>
      </c>
      <c r="H191" s="59">
        <f>SUM(H192:H195)</f>
        <v>199.2</v>
      </c>
      <c r="I191" s="59">
        <f>SUM(I192:I195)</f>
        <v>199.2</v>
      </c>
      <c r="J191" s="34">
        <f t="shared" ref="J191:J192" si="32">I191/H191*100</f>
        <v>100</v>
      </c>
      <c r="K191" s="76" t="s">
        <v>131</v>
      </c>
      <c r="L191" s="76">
        <v>75</v>
      </c>
      <c r="M191" s="70">
        <v>29</v>
      </c>
      <c r="N191" s="70" t="s">
        <v>300</v>
      </c>
      <c r="O191" s="2"/>
      <c r="P191" s="2"/>
    </row>
    <row r="192" spans="2:16" ht="20.25" customHeight="1" x14ac:dyDescent="0.25">
      <c r="B192" s="127"/>
      <c r="C192" s="73"/>
      <c r="D192" s="73"/>
      <c r="E192" s="73"/>
      <c r="F192" s="73"/>
      <c r="G192" s="42" t="s">
        <v>40</v>
      </c>
      <c r="H192" s="21">
        <v>199.2</v>
      </c>
      <c r="I192" s="21">
        <v>199.2</v>
      </c>
      <c r="J192" s="34">
        <f t="shared" si="32"/>
        <v>100</v>
      </c>
      <c r="K192" s="77"/>
      <c r="L192" s="77"/>
      <c r="M192" s="71"/>
      <c r="N192" s="71"/>
      <c r="O192" s="2"/>
      <c r="P192" s="2"/>
    </row>
    <row r="193" spans="2:16" ht="15" customHeight="1" x14ac:dyDescent="0.25">
      <c r="B193" s="127"/>
      <c r="C193" s="73"/>
      <c r="D193" s="73"/>
      <c r="E193" s="73"/>
      <c r="F193" s="73"/>
      <c r="G193" s="42" t="s">
        <v>44</v>
      </c>
      <c r="H193" s="21"/>
      <c r="I193" s="21"/>
      <c r="J193" s="34"/>
      <c r="K193" s="77"/>
      <c r="L193" s="77"/>
      <c r="M193" s="71"/>
      <c r="N193" s="71"/>
      <c r="O193" s="2"/>
      <c r="P193" s="2"/>
    </row>
    <row r="194" spans="2:16" ht="15" customHeight="1" x14ac:dyDescent="0.25">
      <c r="B194" s="127"/>
      <c r="C194" s="73"/>
      <c r="D194" s="73"/>
      <c r="E194" s="73"/>
      <c r="F194" s="73"/>
      <c r="G194" s="42" t="s">
        <v>45</v>
      </c>
      <c r="H194" s="21"/>
      <c r="I194" s="21"/>
      <c r="J194" s="34"/>
      <c r="K194" s="77"/>
      <c r="L194" s="77"/>
      <c r="M194" s="71"/>
      <c r="N194" s="71"/>
      <c r="O194" s="2"/>
      <c r="P194" s="2"/>
    </row>
    <row r="195" spans="2:16" ht="15" customHeight="1" x14ac:dyDescent="0.25">
      <c r="B195" s="127"/>
      <c r="C195" s="73"/>
      <c r="D195" s="73"/>
      <c r="E195" s="73"/>
      <c r="F195" s="73"/>
      <c r="G195" s="42" t="s">
        <v>46</v>
      </c>
      <c r="H195" s="21"/>
      <c r="I195" s="21"/>
      <c r="J195" s="34"/>
      <c r="K195" s="78"/>
      <c r="L195" s="78"/>
      <c r="M195" s="72"/>
      <c r="N195" s="72"/>
      <c r="O195" s="2"/>
      <c r="P195" s="2"/>
    </row>
    <row r="196" spans="2:16" ht="18" customHeight="1" x14ac:dyDescent="0.25">
      <c r="B196" s="126" t="s">
        <v>205</v>
      </c>
      <c r="C196" s="73" t="s">
        <v>257</v>
      </c>
      <c r="D196" s="73" t="s">
        <v>162</v>
      </c>
      <c r="E196" s="73" t="s">
        <v>167</v>
      </c>
      <c r="F196" s="73" t="s">
        <v>169</v>
      </c>
      <c r="G196" s="42" t="s">
        <v>38</v>
      </c>
      <c r="H196" s="59">
        <f>SUM(H197:H200)</f>
        <v>2500</v>
      </c>
      <c r="I196" s="59">
        <f>SUM(I197:I200)</f>
        <v>2500</v>
      </c>
      <c r="J196" s="34">
        <f t="shared" ref="J196:J197" si="33">I196/H196*100</f>
        <v>100</v>
      </c>
      <c r="K196" s="76" t="s">
        <v>131</v>
      </c>
      <c r="L196" s="76">
        <v>75</v>
      </c>
      <c r="M196" s="70">
        <v>29</v>
      </c>
      <c r="N196" s="70" t="s">
        <v>300</v>
      </c>
      <c r="O196" s="2"/>
      <c r="P196" s="2"/>
    </row>
    <row r="197" spans="2:16" ht="20.25" customHeight="1" x14ac:dyDescent="0.25">
      <c r="B197" s="127"/>
      <c r="C197" s="73"/>
      <c r="D197" s="73"/>
      <c r="E197" s="73"/>
      <c r="F197" s="73"/>
      <c r="G197" s="42" t="s">
        <v>40</v>
      </c>
      <c r="H197" s="21">
        <v>2375</v>
      </c>
      <c r="I197" s="21">
        <v>2375</v>
      </c>
      <c r="J197" s="34">
        <f t="shared" si="33"/>
        <v>100</v>
      </c>
      <c r="K197" s="77"/>
      <c r="L197" s="77"/>
      <c r="M197" s="71"/>
      <c r="N197" s="71"/>
      <c r="O197" s="2"/>
      <c r="P197" s="2"/>
    </row>
    <row r="198" spans="2:16" ht="15" customHeight="1" x14ac:dyDescent="0.25">
      <c r="B198" s="127"/>
      <c r="C198" s="73"/>
      <c r="D198" s="73"/>
      <c r="E198" s="73"/>
      <c r="F198" s="73"/>
      <c r="G198" s="42" t="s">
        <v>44</v>
      </c>
      <c r="H198" s="21"/>
      <c r="I198" s="21"/>
      <c r="J198" s="34"/>
      <c r="K198" s="77"/>
      <c r="L198" s="77"/>
      <c r="M198" s="71"/>
      <c r="N198" s="71"/>
      <c r="O198" s="2"/>
      <c r="P198" s="2"/>
    </row>
    <row r="199" spans="2:16" ht="15" customHeight="1" x14ac:dyDescent="0.25">
      <c r="B199" s="127"/>
      <c r="C199" s="73"/>
      <c r="D199" s="73"/>
      <c r="E199" s="73"/>
      <c r="F199" s="73"/>
      <c r="G199" s="42" t="s">
        <v>45</v>
      </c>
      <c r="H199" s="21">
        <v>125</v>
      </c>
      <c r="I199" s="21">
        <v>125</v>
      </c>
      <c r="J199" s="34">
        <f t="shared" ref="J199" si="34">I199/H199*100</f>
        <v>100</v>
      </c>
      <c r="K199" s="77"/>
      <c r="L199" s="77"/>
      <c r="M199" s="71"/>
      <c r="N199" s="71"/>
      <c r="O199" s="2"/>
      <c r="P199" s="2"/>
    </row>
    <row r="200" spans="2:16" ht="15" customHeight="1" x14ac:dyDescent="0.25">
      <c r="B200" s="127"/>
      <c r="C200" s="73"/>
      <c r="D200" s="73"/>
      <c r="E200" s="73"/>
      <c r="F200" s="73"/>
      <c r="G200" s="42" t="s">
        <v>46</v>
      </c>
      <c r="H200" s="21"/>
      <c r="I200" s="21"/>
      <c r="J200" s="34"/>
      <c r="K200" s="78"/>
      <c r="L200" s="78"/>
      <c r="M200" s="72"/>
      <c r="N200" s="72"/>
      <c r="O200" s="2"/>
      <c r="P200" s="2"/>
    </row>
    <row r="201" spans="2:16" ht="18" customHeight="1" x14ac:dyDescent="0.25">
      <c r="B201" s="99" t="s">
        <v>206</v>
      </c>
      <c r="C201" s="70" t="s">
        <v>238</v>
      </c>
      <c r="D201" s="70" t="s">
        <v>162</v>
      </c>
      <c r="E201" s="70" t="s">
        <v>167</v>
      </c>
      <c r="F201" s="70" t="s">
        <v>169</v>
      </c>
      <c r="G201" s="42" t="s">
        <v>38</v>
      </c>
      <c r="H201" s="59">
        <f>SUM(H202:H205)</f>
        <v>9866</v>
      </c>
      <c r="I201" s="59">
        <f>SUM(I202:I205)</f>
        <v>7172.4000000000005</v>
      </c>
      <c r="J201" s="34">
        <f t="shared" ref="J201:J202" si="35">I201/H201*100</f>
        <v>72.698155280762222</v>
      </c>
      <c r="K201" s="76" t="s">
        <v>131</v>
      </c>
      <c r="L201" s="76">
        <v>75</v>
      </c>
      <c r="M201" s="70">
        <v>29</v>
      </c>
      <c r="N201" s="70" t="s">
        <v>300</v>
      </c>
      <c r="O201" s="2"/>
      <c r="P201" s="2"/>
    </row>
    <row r="202" spans="2:16" ht="20.25" customHeight="1" x14ac:dyDescent="0.25">
      <c r="B202" s="100"/>
      <c r="C202" s="71"/>
      <c r="D202" s="71"/>
      <c r="E202" s="71"/>
      <c r="F202" s="71"/>
      <c r="G202" s="42" t="s">
        <v>40</v>
      </c>
      <c r="H202" s="21">
        <v>9175.2999999999993</v>
      </c>
      <c r="I202" s="21">
        <v>6670.3</v>
      </c>
      <c r="J202" s="34">
        <f t="shared" si="35"/>
        <v>72.698440377971295</v>
      </c>
      <c r="K202" s="77"/>
      <c r="L202" s="77"/>
      <c r="M202" s="71"/>
      <c r="N202" s="71"/>
      <c r="O202" s="2"/>
      <c r="P202" s="2"/>
    </row>
    <row r="203" spans="2:16" ht="15" customHeight="1" x14ac:dyDescent="0.25">
      <c r="B203" s="100"/>
      <c r="C203" s="71"/>
      <c r="D203" s="71"/>
      <c r="E203" s="71"/>
      <c r="F203" s="71"/>
      <c r="G203" s="42" t="s">
        <v>44</v>
      </c>
      <c r="H203" s="21"/>
      <c r="I203" s="21"/>
      <c r="J203" s="34"/>
      <c r="K203" s="77"/>
      <c r="L203" s="77"/>
      <c r="M203" s="71"/>
      <c r="N203" s="71"/>
      <c r="O203" s="2"/>
      <c r="P203" s="2"/>
    </row>
    <row r="204" spans="2:16" ht="15" customHeight="1" x14ac:dyDescent="0.25">
      <c r="B204" s="100"/>
      <c r="C204" s="71"/>
      <c r="D204" s="71"/>
      <c r="E204" s="71"/>
      <c r="F204" s="71"/>
      <c r="G204" s="42" t="s">
        <v>45</v>
      </c>
      <c r="H204" s="21">
        <v>690.7</v>
      </c>
      <c r="I204" s="21">
        <v>502.1</v>
      </c>
      <c r="J204" s="34">
        <f t="shared" ref="J204" si="36">I204/H204*100</f>
        <v>72.694368032430873</v>
      </c>
      <c r="K204" s="77"/>
      <c r="L204" s="77"/>
      <c r="M204" s="71"/>
      <c r="N204" s="71"/>
      <c r="O204" s="2"/>
      <c r="P204" s="2"/>
    </row>
    <row r="205" spans="2:16" ht="15" customHeight="1" x14ac:dyDescent="0.25">
      <c r="B205" s="101"/>
      <c r="C205" s="72"/>
      <c r="D205" s="72"/>
      <c r="E205" s="72"/>
      <c r="F205" s="72"/>
      <c r="G205" s="42" t="s">
        <v>46</v>
      </c>
      <c r="H205" s="21"/>
      <c r="I205" s="21"/>
      <c r="J205" s="34"/>
      <c r="K205" s="78"/>
      <c r="L205" s="78"/>
      <c r="M205" s="72"/>
      <c r="N205" s="72"/>
      <c r="O205" s="2"/>
      <c r="P205" s="2"/>
    </row>
    <row r="206" spans="2:16" ht="17.25" customHeight="1" x14ac:dyDescent="0.25">
      <c r="B206" s="126" t="s">
        <v>208</v>
      </c>
      <c r="C206" s="73" t="s">
        <v>256</v>
      </c>
      <c r="D206" s="73" t="s">
        <v>162</v>
      </c>
      <c r="E206" s="73" t="s">
        <v>167</v>
      </c>
      <c r="F206" s="73" t="s">
        <v>169</v>
      </c>
      <c r="G206" s="42" t="s">
        <v>38</v>
      </c>
      <c r="H206" s="59">
        <f>SUM(H207:H210)</f>
        <v>4828.6000000000004</v>
      </c>
      <c r="I206" s="59">
        <f>SUM(I207:I210)</f>
        <v>4828.6000000000004</v>
      </c>
      <c r="J206" s="34">
        <f t="shared" ref="J206" si="37">I206/H206*100</f>
        <v>100</v>
      </c>
      <c r="K206" s="76" t="s">
        <v>131</v>
      </c>
      <c r="L206" s="76">
        <v>75</v>
      </c>
      <c r="M206" s="70">
        <v>29</v>
      </c>
      <c r="N206" s="70" t="s">
        <v>300</v>
      </c>
      <c r="O206" s="2"/>
      <c r="P206" s="2"/>
    </row>
    <row r="207" spans="2:16" ht="22.5" customHeight="1" x14ac:dyDescent="0.25">
      <c r="B207" s="127"/>
      <c r="C207" s="73"/>
      <c r="D207" s="73"/>
      <c r="E207" s="73"/>
      <c r="F207" s="73"/>
      <c r="G207" s="42" t="s">
        <v>40</v>
      </c>
      <c r="H207" s="21"/>
      <c r="I207" s="21"/>
      <c r="J207" s="34"/>
      <c r="K207" s="77"/>
      <c r="L207" s="77"/>
      <c r="M207" s="71"/>
      <c r="N207" s="71"/>
      <c r="O207" s="2"/>
      <c r="P207" s="2"/>
    </row>
    <row r="208" spans="2:16" ht="15" customHeight="1" x14ac:dyDescent="0.25">
      <c r="B208" s="127"/>
      <c r="C208" s="73"/>
      <c r="D208" s="73"/>
      <c r="E208" s="73"/>
      <c r="F208" s="73"/>
      <c r="G208" s="42" t="s">
        <v>44</v>
      </c>
      <c r="H208" s="21"/>
      <c r="I208" s="21"/>
      <c r="J208" s="34"/>
      <c r="K208" s="77"/>
      <c r="L208" s="77"/>
      <c r="M208" s="71"/>
      <c r="N208" s="71"/>
      <c r="O208" s="2"/>
      <c r="P208" s="2"/>
    </row>
    <row r="209" spans="2:16" ht="15" customHeight="1" x14ac:dyDescent="0.25">
      <c r="B209" s="127"/>
      <c r="C209" s="73"/>
      <c r="D209" s="73"/>
      <c r="E209" s="73"/>
      <c r="F209" s="73"/>
      <c r="G209" s="42" t="s">
        <v>45</v>
      </c>
      <c r="H209" s="21">
        <v>4828.6000000000004</v>
      </c>
      <c r="I209" s="21">
        <v>4828.6000000000004</v>
      </c>
      <c r="J209" s="34">
        <f t="shared" ref="J209" si="38">I209/H209*100</f>
        <v>100</v>
      </c>
      <c r="K209" s="77"/>
      <c r="L209" s="77"/>
      <c r="M209" s="71"/>
      <c r="N209" s="71"/>
      <c r="O209" s="2"/>
      <c r="P209" s="2"/>
    </row>
    <row r="210" spans="2:16" ht="15" customHeight="1" x14ac:dyDescent="0.25">
      <c r="B210" s="127"/>
      <c r="C210" s="73"/>
      <c r="D210" s="73"/>
      <c r="E210" s="73"/>
      <c r="F210" s="73"/>
      <c r="G210" s="42" t="s">
        <v>46</v>
      </c>
      <c r="H210" s="21"/>
      <c r="I210" s="21"/>
      <c r="J210" s="34"/>
      <c r="K210" s="78"/>
      <c r="L210" s="78"/>
      <c r="M210" s="72"/>
      <c r="N210" s="72"/>
      <c r="O210" s="2"/>
      <c r="P210" s="2"/>
    </row>
    <row r="211" spans="2:16" ht="17.25" customHeight="1" x14ac:dyDescent="0.25">
      <c r="B211" s="96">
        <v>4</v>
      </c>
      <c r="C211" s="87" t="s">
        <v>209</v>
      </c>
      <c r="D211" s="88"/>
      <c r="E211" s="88"/>
      <c r="F211" s="89"/>
      <c r="G211" s="42" t="s">
        <v>38</v>
      </c>
      <c r="H211" s="59">
        <f>SUM(H212:H215)</f>
        <v>9581.61</v>
      </c>
      <c r="I211" s="59">
        <f>SUM(I212:I215)</f>
        <v>9581.5</v>
      </c>
      <c r="J211" s="34">
        <f t="shared" ref="J211" si="39">I211/H211*100</f>
        <v>99.998851967466834</v>
      </c>
      <c r="K211" s="70" t="s">
        <v>174</v>
      </c>
      <c r="L211" s="70" t="s">
        <v>174</v>
      </c>
      <c r="M211" s="70" t="s">
        <v>174</v>
      </c>
      <c r="N211" s="70" t="s">
        <v>174</v>
      </c>
      <c r="O211" s="2"/>
      <c r="P211" s="2"/>
    </row>
    <row r="212" spans="2:16" ht="22.5" customHeight="1" x14ac:dyDescent="0.25">
      <c r="B212" s="97"/>
      <c r="C212" s="90"/>
      <c r="D212" s="91"/>
      <c r="E212" s="91"/>
      <c r="F212" s="92"/>
      <c r="G212" s="42" t="s">
        <v>40</v>
      </c>
      <c r="H212" s="21">
        <f>H217+H222+H237+H227+H232</f>
        <v>6580.83</v>
      </c>
      <c r="I212" s="21">
        <f>I217+I222+I237+I227+I232</f>
        <v>6580.73</v>
      </c>
      <c r="J212" s="34"/>
      <c r="K212" s="71"/>
      <c r="L212" s="71"/>
      <c r="M212" s="71"/>
      <c r="N212" s="71"/>
      <c r="O212" s="2"/>
      <c r="P212" s="2"/>
    </row>
    <row r="213" spans="2:16" ht="15" customHeight="1" x14ac:dyDescent="0.25">
      <c r="B213" s="97"/>
      <c r="C213" s="90"/>
      <c r="D213" s="91"/>
      <c r="E213" s="91"/>
      <c r="F213" s="92"/>
      <c r="G213" s="42" t="s">
        <v>44</v>
      </c>
      <c r="H213" s="21"/>
      <c r="I213" s="21"/>
      <c r="J213" s="34"/>
      <c r="K213" s="71"/>
      <c r="L213" s="71"/>
      <c r="M213" s="71"/>
      <c r="N213" s="71"/>
      <c r="O213" s="2"/>
      <c r="P213" s="2"/>
    </row>
    <row r="214" spans="2:16" ht="15" customHeight="1" x14ac:dyDescent="0.25">
      <c r="B214" s="97"/>
      <c r="C214" s="90"/>
      <c r="D214" s="91"/>
      <c r="E214" s="91"/>
      <c r="F214" s="92"/>
      <c r="G214" s="42" t="s">
        <v>45</v>
      </c>
      <c r="H214" s="21">
        <f>H219+H224+H239+H229+H234</f>
        <v>3000.7800000000007</v>
      </c>
      <c r="I214" s="21">
        <f>I219+I224+I239+I229+I234</f>
        <v>3000.7700000000004</v>
      </c>
      <c r="J214" s="34">
        <f t="shared" ref="J214" si="40">I214/H214*100</f>
        <v>99.999666753310805</v>
      </c>
      <c r="K214" s="71"/>
      <c r="L214" s="71"/>
      <c r="M214" s="71"/>
      <c r="N214" s="71"/>
      <c r="O214" s="2"/>
      <c r="P214" s="2"/>
    </row>
    <row r="215" spans="2:16" ht="15" customHeight="1" x14ac:dyDescent="0.25">
      <c r="B215" s="98"/>
      <c r="C215" s="93"/>
      <c r="D215" s="94"/>
      <c r="E215" s="94"/>
      <c r="F215" s="95"/>
      <c r="G215" s="42" t="s">
        <v>46</v>
      </c>
      <c r="H215" s="21"/>
      <c r="I215" s="21"/>
      <c r="J215" s="34"/>
      <c r="K215" s="72"/>
      <c r="L215" s="72"/>
      <c r="M215" s="72"/>
      <c r="N215" s="72"/>
      <c r="O215" s="2"/>
      <c r="P215" s="2"/>
    </row>
    <row r="216" spans="2:16" ht="17.25" customHeight="1" x14ac:dyDescent="0.25">
      <c r="B216" s="99" t="s">
        <v>211</v>
      </c>
      <c r="C216" s="102" t="s">
        <v>260</v>
      </c>
      <c r="D216" s="70" t="s">
        <v>212</v>
      </c>
      <c r="E216" s="70" t="s">
        <v>167</v>
      </c>
      <c r="F216" s="70" t="s">
        <v>169</v>
      </c>
      <c r="G216" s="42" t="s">
        <v>38</v>
      </c>
      <c r="H216" s="59">
        <f>SUM(H217:H220)</f>
        <v>1464.2</v>
      </c>
      <c r="I216" s="59">
        <f>SUM(I217:I220)</f>
        <v>1464.2</v>
      </c>
      <c r="J216" s="34">
        <f t="shared" ref="J216" si="41">I216/H216*100</f>
        <v>100</v>
      </c>
      <c r="K216" s="76" t="s">
        <v>131</v>
      </c>
      <c r="L216" s="76">
        <v>75</v>
      </c>
      <c r="M216" s="70">
        <v>29</v>
      </c>
      <c r="N216" s="70" t="s">
        <v>300</v>
      </c>
      <c r="O216" s="2"/>
      <c r="P216" s="2"/>
    </row>
    <row r="217" spans="2:16" ht="22.5" customHeight="1" x14ac:dyDescent="0.25">
      <c r="B217" s="100"/>
      <c r="C217" s="103"/>
      <c r="D217" s="71"/>
      <c r="E217" s="71"/>
      <c r="F217" s="71"/>
      <c r="G217" s="42" t="s">
        <v>40</v>
      </c>
      <c r="H217" s="21"/>
      <c r="I217" s="21"/>
      <c r="J217" s="34"/>
      <c r="K217" s="77"/>
      <c r="L217" s="77"/>
      <c r="M217" s="71"/>
      <c r="N217" s="71"/>
      <c r="O217" s="2"/>
      <c r="P217" s="2"/>
    </row>
    <row r="218" spans="2:16" ht="15" customHeight="1" x14ac:dyDescent="0.25">
      <c r="B218" s="100"/>
      <c r="C218" s="103"/>
      <c r="D218" s="71"/>
      <c r="E218" s="71"/>
      <c r="F218" s="71"/>
      <c r="G218" s="42" t="s">
        <v>44</v>
      </c>
      <c r="H218" s="21"/>
      <c r="I218" s="21"/>
      <c r="J218" s="34"/>
      <c r="K218" s="77"/>
      <c r="L218" s="77"/>
      <c r="M218" s="71"/>
      <c r="N218" s="71"/>
      <c r="O218" s="2"/>
      <c r="P218" s="2"/>
    </row>
    <row r="219" spans="2:16" ht="15" customHeight="1" x14ac:dyDescent="0.25">
      <c r="B219" s="100"/>
      <c r="C219" s="103"/>
      <c r="D219" s="71"/>
      <c r="E219" s="71"/>
      <c r="F219" s="71"/>
      <c r="G219" s="42" t="s">
        <v>45</v>
      </c>
      <c r="H219" s="21">
        <v>1464.2</v>
      </c>
      <c r="I219" s="21">
        <v>1464.2</v>
      </c>
      <c r="J219" s="34">
        <f t="shared" ref="J219" si="42">I219/H219*100</f>
        <v>100</v>
      </c>
      <c r="K219" s="77"/>
      <c r="L219" s="77"/>
      <c r="M219" s="71"/>
      <c r="N219" s="71"/>
      <c r="O219" s="2"/>
      <c r="P219" s="2"/>
    </row>
    <row r="220" spans="2:16" ht="15" customHeight="1" x14ac:dyDescent="0.25">
      <c r="B220" s="101"/>
      <c r="C220" s="104"/>
      <c r="D220" s="72"/>
      <c r="E220" s="72"/>
      <c r="F220" s="72"/>
      <c r="G220" s="42" t="s">
        <v>46</v>
      </c>
      <c r="H220" s="21"/>
      <c r="I220" s="21"/>
      <c r="J220" s="34"/>
      <c r="K220" s="78"/>
      <c r="L220" s="78"/>
      <c r="M220" s="72"/>
      <c r="N220" s="72"/>
      <c r="O220" s="2"/>
      <c r="P220" s="2"/>
    </row>
    <row r="221" spans="2:16" ht="15" customHeight="1" x14ac:dyDescent="0.25">
      <c r="B221" s="99" t="s">
        <v>213</v>
      </c>
      <c r="C221" s="102" t="s">
        <v>261</v>
      </c>
      <c r="D221" s="70" t="s">
        <v>214</v>
      </c>
      <c r="E221" s="70" t="s">
        <v>167</v>
      </c>
      <c r="F221" s="70" t="s">
        <v>169</v>
      </c>
      <c r="G221" s="42" t="s">
        <v>38</v>
      </c>
      <c r="H221" s="59">
        <f>SUM(H222:H225)</f>
        <v>598.23</v>
      </c>
      <c r="I221" s="59">
        <f>SUM(I222:I225)</f>
        <v>598.23</v>
      </c>
      <c r="J221" s="34">
        <f t="shared" ref="J221" si="43">I221/H221*100</f>
        <v>100</v>
      </c>
      <c r="K221" s="76" t="s">
        <v>131</v>
      </c>
      <c r="L221" s="76">
        <v>75</v>
      </c>
      <c r="M221" s="70">
        <v>29</v>
      </c>
      <c r="N221" s="70" t="s">
        <v>300</v>
      </c>
      <c r="O221" s="2"/>
      <c r="P221" s="2"/>
    </row>
    <row r="222" spans="2:16" ht="15" customHeight="1" x14ac:dyDescent="0.25">
      <c r="B222" s="100"/>
      <c r="C222" s="103"/>
      <c r="D222" s="71"/>
      <c r="E222" s="71"/>
      <c r="F222" s="71"/>
      <c r="G222" s="42" t="s">
        <v>40</v>
      </c>
      <c r="H222" s="21"/>
      <c r="I222" s="21"/>
      <c r="J222" s="34"/>
      <c r="K222" s="77"/>
      <c r="L222" s="77"/>
      <c r="M222" s="71"/>
      <c r="N222" s="71"/>
      <c r="O222" s="2"/>
      <c r="P222" s="2"/>
    </row>
    <row r="223" spans="2:16" ht="15" customHeight="1" x14ac:dyDescent="0.25">
      <c r="B223" s="100"/>
      <c r="C223" s="103"/>
      <c r="D223" s="71"/>
      <c r="E223" s="71"/>
      <c r="F223" s="71"/>
      <c r="G223" s="42" t="s">
        <v>44</v>
      </c>
      <c r="H223" s="21"/>
      <c r="I223" s="21"/>
      <c r="J223" s="34"/>
      <c r="K223" s="77"/>
      <c r="L223" s="77"/>
      <c r="M223" s="71"/>
      <c r="N223" s="71"/>
      <c r="O223" s="2"/>
      <c r="P223" s="2"/>
    </row>
    <row r="224" spans="2:16" ht="15" customHeight="1" x14ac:dyDescent="0.25">
      <c r="B224" s="100"/>
      <c r="C224" s="103"/>
      <c r="D224" s="71"/>
      <c r="E224" s="71"/>
      <c r="F224" s="71"/>
      <c r="G224" s="42" t="s">
        <v>45</v>
      </c>
      <c r="H224" s="21">
        <v>598.23</v>
      </c>
      <c r="I224" s="21">
        <v>598.23</v>
      </c>
      <c r="J224" s="34">
        <f t="shared" ref="J224" si="44">I224/H224*100</f>
        <v>100</v>
      </c>
      <c r="K224" s="77"/>
      <c r="L224" s="77"/>
      <c r="M224" s="71"/>
      <c r="N224" s="71"/>
      <c r="O224" s="2"/>
      <c r="P224" s="2"/>
    </row>
    <row r="225" spans="2:16" ht="15" customHeight="1" x14ac:dyDescent="0.25">
      <c r="B225" s="101"/>
      <c r="C225" s="104"/>
      <c r="D225" s="72"/>
      <c r="E225" s="72"/>
      <c r="F225" s="72"/>
      <c r="G225" s="42" t="s">
        <v>46</v>
      </c>
      <c r="H225" s="21"/>
      <c r="I225" s="21"/>
      <c r="J225" s="34"/>
      <c r="K225" s="78"/>
      <c r="L225" s="78"/>
      <c r="M225" s="72"/>
      <c r="N225" s="72"/>
      <c r="O225" s="2"/>
      <c r="P225" s="2"/>
    </row>
    <row r="226" spans="2:16" ht="17.25" customHeight="1" x14ac:dyDescent="0.25">
      <c r="B226" s="126" t="s">
        <v>215</v>
      </c>
      <c r="C226" s="86" t="s">
        <v>262</v>
      </c>
      <c r="D226" s="86" t="s">
        <v>216</v>
      </c>
      <c r="E226" s="73" t="s">
        <v>167</v>
      </c>
      <c r="F226" s="73" t="s">
        <v>169</v>
      </c>
      <c r="G226" s="49" t="s">
        <v>38</v>
      </c>
      <c r="H226" s="59">
        <f>SUM(H227:H230)</f>
        <v>1150.8999999999999</v>
      </c>
      <c r="I226" s="59">
        <f>SUM(I227:I230)</f>
        <v>1150.79</v>
      </c>
      <c r="J226" s="34">
        <f t="shared" ref="J226" si="45">I226/H226*100</f>
        <v>99.990442262577119</v>
      </c>
      <c r="K226" s="76" t="s">
        <v>131</v>
      </c>
      <c r="L226" s="76">
        <v>75</v>
      </c>
      <c r="M226" s="70">
        <v>29</v>
      </c>
      <c r="N226" s="70" t="s">
        <v>300</v>
      </c>
      <c r="O226" s="2"/>
      <c r="P226" s="2"/>
    </row>
    <row r="227" spans="2:16" ht="22.5" customHeight="1" x14ac:dyDescent="0.25">
      <c r="B227" s="126"/>
      <c r="C227" s="86"/>
      <c r="D227" s="86"/>
      <c r="E227" s="73"/>
      <c r="F227" s="73"/>
      <c r="G227" s="49" t="s">
        <v>40</v>
      </c>
      <c r="H227" s="21">
        <v>1093.3499999999999</v>
      </c>
      <c r="I227" s="21">
        <v>1093.25</v>
      </c>
      <c r="J227" s="34"/>
      <c r="K227" s="77"/>
      <c r="L227" s="77"/>
      <c r="M227" s="71"/>
      <c r="N227" s="71"/>
      <c r="O227" s="2"/>
      <c r="P227" s="2"/>
    </row>
    <row r="228" spans="2:16" ht="15" customHeight="1" x14ac:dyDescent="0.25">
      <c r="B228" s="126"/>
      <c r="C228" s="86"/>
      <c r="D228" s="86"/>
      <c r="E228" s="73"/>
      <c r="F228" s="73"/>
      <c r="G228" s="49" t="s">
        <v>44</v>
      </c>
      <c r="H228" s="21"/>
      <c r="I228" s="21"/>
      <c r="J228" s="34"/>
      <c r="K228" s="77"/>
      <c r="L228" s="77"/>
      <c r="M228" s="71"/>
      <c r="N228" s="71"/>
      <c r="O228" s="2"/>
      <c r="P228" s="2"/>
    </row>
    <row r="229" spans="2:16" ht="15" customHeight="1" x14ac:dyDescent="0.25">
      <c r="B229" s="126"/>
      <c r="C229" s="86"/>
      <c r="D229" s="86"/>
      <c r="E229" s="73"/>
      <c r="F229" s="73"/>
      <c r="G229" s="49" t="s">
        <v>45</v>
      </c>
      <c r="H229" s="21">
        <v>57.55</v>
      </c>
      <c r="I229" s="21">
        <v>57.54</v>
      </c>
      <c r="J229" s="34">
        <f t="shared" ref="J229" si="46">I229/H229*100</f>
        <v>99.982623805386623</v>
      </c>
      <c r="K229" s="77"/>
      <c r="L229" s="77"/>
      <c r="M229" s="71"/>
      <c r="N229" s="71"/>
      <c r="O229" s="2"/>
      <c r="P229" s="2"/>
    </row>
    <row r="230" spans="2:16" ht="15" customHeight="1" x14ac:dyDescent="0.25">
      <c r="B230" s="126"/>
      <c r="C230" s="86"/>
      <c r="D230" s="86"/>
      <c r="E230" s="73"/>
      <c r="F230" s="73"/>
      <c r="G230" s="49" t="s">
        <v>46</v>
      </c>
      <c r="H230" s="21"/>
      <c r="I230" s="21"/>
      <c r="J230" s="34"/>
      <c r="K230" s="78"/>
      <c r="L230" s="78"/>
      <c r="M230" s="72"/>
      <c r="N230" s="72"/>
      <c r="O230" s="2"/>
      <c r="P230" s="2"/>
    </row>
    <row r="231" spans="2:16" ht="17.25" customHeight="1" x14ac:dyDescent="0.25">
      <c r="B231" s="126" t="s">
        <v>259</v>
      </c>
      <c r="C231" s="86" t="s">
        <v>263</v>
      </c>
      <c r="D231" s="86" t="s">
        <v>216</v>
      </c>
      <c r="E231" s="73" t="s">
        <v>167</v>
      </c>
      <c r="F231" s="73" t="s">
        <v>169</v>
      </c>
      <c r="G231" s="42" t="s">
        <v>38</v>
      </c>
      <c r="H231" s="59">
        <f>SUM(H232:H235)</f>
        <v>5776.2999999999993</v>
      </c>
      <c r="I231" s="59">
        <f>SUM(I232:I235)</f>
        <v>5776.2999999999993</v>
      </c>
      <c r="J231" s="34">
        <f t="shared" ref="J231" si="47">I231/H231*100</f>
        <v>100</v>
      </c>
      <c r="K231" s="76" t="s">
        <v>131</v>
      </c>
      <c r="L231" s="76">
        <v>75</v>
      </c>
      <c r="M231" s="70">
        <v>29</v>
      </c>
      <c r="N231" s="70" t="s">
        <v>300</v>
      </c>
      <c r="O231" s="2"/>
      <c r="P231" s="2"/>
    </row>
    <row r="232" spans="2:16" ht="22.5" customHeight="1" x14ac:dyDescent="0.25">
      <c r="B232" s="126"/>
      <c r="C232" s="86"/>
      <c r="D232" s="86"/>
      <c r="E232" s="73"/>
      <c r="F232" s="73"/>
      <c r="G232" s="42" t="s">
        <v>40</v>
      </c>
      <c r="H232" s="21">
        <v>5487.48</v>
      </c>
      <c r="I232" s="21">
        <v>5487.48</v>
      </c>
      <c r="J232" s="34"/>
      <c r="K232" s="77"/>
      <c r="L232" s="77"/>
      <c r="M232" s="71"/>
      <c r="N232" s="71"/>
      <c r="O232" s="2"/>
      <c r="P232" s="2"/>
    </row>
    <row r="233" spans="2:16" ht="15" customHeight="1" x14ac:dyDescent="0.25">
      <c r="B233" s="126"/>
      <c r="C233" s="86"/>
      <c r="D233" s="86"/>
      <c r="E233" s="73"/>
      <c r="F233" s="73"/>
      <c r="G233" s="42" t="s">
        <v>44</v>
      </c>
      <c r="H233" s="21"/>
      <c r="I233" s="21"/>
      <c r="J233" s="34"/>
      <c r="K233" s="77"/>
      <c r="L233" s="77"/>
      <c r="M233" s="71"/>
      <c r="N233" s="71"/>
      <c r="O233" s="2"/>
      <c r="P233" s="2"/>
    </row>
    <row r="234" spans="2:16" ht="15" customHeight="1" x14ac:dyDescent="0.25">
      <c r="B234" s="126"/>
      <c r="C234" s="86"/>
      <c r="D234" s="86"/>
      <c r="E234" s="73"/>
      <c r="F234" s="73"/>
      <c r="G234" s="42" t="s">
        <v>45</v>
      </c>
      <c r="H234" s="21">
        <v>288.82</v>
      </c>
      <c r="I234" s="21">
        <v>288.82</v>
      </c>
      <c r="J234" s="34">
        <f t="shared" ref="J234" si="48">I234/H234*100</f>
        <v>100</v>
      </c>
      <c r="K234" s="77"/>
      <c r="L234" s="77"/>
      <c r="M234" s="71"/>
      <c r="N234" s="71"/>
      <c r="O234" s="2"/>
      <c r="P234" s="2"/>
    </row>
    <row r="235" spans="2:16" ht="15" customHeight="1" x14ac:dyDescent="0.25">
      <c r="B235" s="126"/>
      <c r="C235" s="86"/>
      <c r="D235" s="86"/>
      <c r="E235" s="73"/>
      <c r="F235" s="73"/>
      <c r="G235" s="42" t="s">
        <v>46</v>
      </c>
      <c r="H235" s="21"/>
      <c r="I235" s="21"/>
      <c r="J235" s="34"/>
      <c r="K235" s="78"/>
      <c r="L235" s="78"/>
      <c r="M235" s="72"/>
      <c r="N235" s="72"/>
      <c r="O235" s="2"/>
      <c r="P235" s="2"/>
    </row>
    <row r="236" spans="2:16" ht="17.25" customHeight="1" x14ac:dyDescent="0.25">
      <c r="B236" s="128" t="s">
        <v>198</v>
      </c>
      <c r="C236" s="158" t="s">
        <v>250</v>
      </c>
      <c r="D236" s="73" t="s">
        <v>161</v>
      </c>
      <c r="E236" s="73" t="s">
        <v>167</v>
      </c>
      <c r="F236" s="73" t="s">
        <v>169</v>
      </c>
      <c r="G236" s="54" t="s">
        <v>38</v>
      </c>
      <c r="H236" s="59">
        <f>SUM(H237:H240)</f>
        <v>591.98</v>
      </c>
      <c r="I236" s="59">
        <f>SUM(I237:I240)</f>
        <v>591.98</v>
      </c>
      <c r="J236" s="34">
        <f t="shared" ref="J236:J237" si="49">I236/H236*100</f>
        <v>100</v>
      </c>
      <c r="K236" s="76" t="s">
        <v>131</v>
      </c>
      <c r="L236" s="76">
        <v>75</v>
      </c>
      <c r="M236" s="70">
        <v>29</v>
      </c>
      <c r="N236" s="70" t="s">
        <v>300</v>
      </c>
      <c r="O236" s="2"/>
      <c r="P236" s="2"/>
    </row>
    <row r="237" spans="2:16" ht="22.5" customHeight="1" x14ac:dyDescent="0.25">
      <c r="B237" s="129"/>
      <c r="C237" s="159"/>
      <c r="D237" s="73"/>
      <c r="E237" s="73"/>
      <c r="F237" s="73"/>
      <c r="G237" s="54" t="s">
        <v>40</v>
      </c>
      <c r="H237" s="21"/>
      <c r="I237" s="21"/>
      <c r="J237" s="34" t="e">
        <f t="shared" si="49"/>
        <v>#DIV/0!</v>
      </c>
      <c r="K237" s="77"/>
      <c r="L237" s="77"/>
      <c r="M237" s="71"/>
      <c r="N237" s="71"/>
      <c r="O237" s="2"/>
      <c r="P237" s="2"/>
    </row>
    <row r="238" spans="2:16" ht="15" customHeight="1" x14ac:dyDescent="0.25">
      <c r="B238" s="129"/>
      <c r="C238" s="159"/>
      <c r="D238" s="73"/>
      <c r="E238" s="73"/>
      <c r="F238" s="73"/>
      <c r="G238" s="54" t="s">
        <v>44</v>
      </c>
      <c r="H238" s="21"/>
      <c r="I238" s="21"/>
      <c r="J238" s="34"/>
      <c r="K238" s="77"/>
      <c r="L238" s="77"/>
      <c r="M238" s="71"/>
      <c r="N238" s="71"/>
      <c r="O238" s="2"/>
      <c r="P238" s="2"/>
    </row>
    <row r="239" spans="2:16" ht="15" customHeight="1" x14ac:dyDescent="0.25">
      <c r="B239" s="129"/>
      <c r="C239" s="159"/>
      <c r="D239" s="73"/>
      <c r="E239" s="73"/>
      <c r="F239" s="73"/>
      <c r="G239" s="54" t="s">
        <v>45</v>
      </c>
      <c r="H239" s="31">
        <v>591.98</v>
      </c>
      <c r="I239" s="31">
        <v>591.98</v>
      </c>
      <c r="J239" s="34">
        <f t="shared" ref="J239" si="50">I239/H239*100</f>
        <v>100</v>
      </c>
      <c r="K239" s="77"/>
      <c r="L239" s="77"/>
      <c r="M239" s="71"/>
      <c r="N239" s="71"/>
      <c r="O239" s="2"/>
      <c r="P239" s="2"/>
    </row>
    <row r="240" spans="2:16" ht="15" customHeight="1" x14ac:dyDescent="0.25">
      <c r="B240" s="130"/>
      <c r="C240" s="160"/>
      <c r="D240" s="73"/>
      <c r="E240" s="73"/>
      <c r="F240" s="73"/>
      <c r="G240" s="54" t="s">
        <v>46</v>
      </c>
      <c r="H240" s="21"/>
      <c r="I240" s="21"/>
      <c r="J240" s="34"/>
      <c r="K240" s="78"/>
      <c r="L240" s="78"/>
      <c r="M240" s="72"/>
      <c r="N240" s="72"/>
      <c r="O240" s="2"/>
      <c r="P240" s="2"/>
    </row>
    <row r="241" spans="1:16" ht="15" customHeight="1" x14ac:dyDescent="0.25">
      <c r="A241" s="60"/>
      <c r="B241" s="74" t="s">
        <v>217</v>
      </c>
      <c r="C241" s="87" t="s">
        <v>218</v>
      </c>
      <c r="D241" s="88"/>
      <c r="E241" s="88"/>
      <c r="F241" s="89"/>
      <c r="G241" s="42" t="s">
        <v>38</v>
      </c>
      <c r="H241" s="45">
        <f>SUM(H242:H245)</f>
        <v>197.31</v>
      </c>
      <c r="I241" s="45">
        <f>SUM(I242:I245)</f>
        <v>197.31</v>
      </c>
      <c r="J241" s="34">
        <f t="shared" ref="J241" si="51">I241/H241*100</f>
        <v>100</v>
      </c>
      <c r="K241" s="70" t="s">
        <v>174</v>
      </c>
      <c r="L241" s="70" t="s">
        <v>174</v>
      </c>
      <c r="M241" s="70" t="s">
        <v>174</v>
      </c>
      <c r="N241" s="70" t="s">
        <v>174</v>
      </c>
      <c r="O241" s="2"/>
      <c r="P241" s="2"/>
    </row>
    <row r="242" spans="1:16" ht="15" customHeight="1" x14ac:dyDescent="0.25">
      <c r="A242" s="60"/>
      <c r="B242" s="74"/>
      <c r="C242" s="90"/>
      <c r="D242" s="91"/>
      <c r="E242" s="91"/>
      <c r="F242" s="92"/>
      <c r="G242" s="42" t="s">
        <v>40</v>
      </c>
      <c r="H242" s="21">
        <f>H247+H257+H252</f>
        <v>197.31</v>
      </c>
      <c r="I242" s="21">
        <f>I247+I257+I252</f>
        <v>197.31</v>
      </c>
      <c r="J242" s="34"/>
      <c r="K242" s="71"/>
      <c r="L242" s="71"/>
      <c r="M242" s="71"/>
      <c r="N242" s="71"/>
      <c r="O242" s="2"/>
      <c r="P242" s="2"/>
    </row>
    <row r="243" spans="1:16" ht="15" customHeight="1" x14ac:dyDescent="0.25">
      <c r="A243" s="60"/>
      <c r="B243" s="74"/>
      <c r="C243" s="90"/>
      <c r="D243" s="91"/>
      <c r="E243" s="91"/>
      <c r="F243" s="92"/>
      <c r="G243" s="42" t="s">
        <v>44</v>
      </c>
      <c r="H243" s="21"/>
      <c r="I243" s="21"/>
      <c r="J243" s="34"/>
      <c r="K243" s="71"/>
      <c r="L243" s="71"/>
      <c r="M243" s="71"/>
      <c r="N243" s="71"/>
      <c r="O243" s="2"/>
      <c r="P243" s="2"/>
    </row>
    <row r="244" spans="1:16" ht="15" customHeight="1" x14ac:dyDescent="0.25">
      <c r="A244" s="60"/>
      <c r="B244" s="74"/>
      <c r="C244" s="90"/>
      <c r="D244" s="91"/>
      <c r="E244" s="91"/>
      <c r="F244" s="92"/>
      <c r="G244" s="42" t="s">
        <v>45</v>
      </c>
      <c r="H244" s="21">
        <f>H249+H259+H254</f>
        <v>0</v>
      </c>
      <c r="I244" s="21">
        <f>I249+I259+I254</f>
        <v>0</v>
      </c>
      <c r="J244" s="34" t="e">
        <f t="shared" ref="J244" si="52">I244/H244*100</f>
        <v>#DIV/0!</v>
      </c>
      <c r="K244" s="71"/>
      <c r="L244" s="71"/>
      <c r="M244" s="71"/>
      <c r="N244" s="71"/>
      <c r="O244" s="2"/>
      <c r="P244" s="2"/>
    </row>
    <row r="245" spans="1:16" ht="15" customHeight="1" x14ac:dyDescent="0.25">
      <c r="A245" s="60"/>
      <c r="B245" s="74"/>
      <c r="C245" s="93"/>
      <c r="D245" s="94"/>
      <c r="E245" s="94"/>
      <c r="F245" s="95"/>
      <c r="G245" s="42" t="s">
        <v>46</v>
      </c>
      <c r="H245" s="21"/>
      <c r="I245" s="21"/>
      <c r="J245" s="34"/>
      <c r="K245" s="72"/>
      <c r="L245" s="72"/>
      <c r="M245" s="72"/>
      <c r="N245" s="72"/>
      <c r="O245" s="2"/>
      <c r="P245" s="2"/>
    </row>
    <row r="246" spans="1:16" ht="15" customHeight="1" x14ac:dyDescent="0.25">
      <c r="B246" s="99" t="s">
        <v>220</v>
      </c>
      <c r="C246" s="102" t="s">
        <v>219</v>
      </c>
      <c r="D246" s="70" t="s">
        <v>210</v>
      </c>
      <c r="E246" s="70" t="s">
        <v>167</v>
      </c>
      <c r="F246" s="70" t="s">
        <v>169</v>
      </c>
      <c r="G246" s="44" t="s">
        <v>38</v>
      </c>
      <c r="H246" s="45">
        <f>SUM(H247:H250)</f>
        <v>88</v>
      </c>
      <c r="I246" s="45">
        <f>SUM(I247:I250)</f>
        <v>88</v>
      </c>
      <c r="J246" s="34">
        <f t="shared" ref="J246" si="53">I246/H246*100</f>
        <v>100</v>
      </c>
      <c r="K246" s="76" t="s">
        <v>131</v>
      </c>
      <c r="L246" s="76">
        <v>75</v>
      </c>
      <c r="M246" s="70">
        <v>29</v>
      </c>
      <c r="N246" s="70" t="s">
        <v>300</v>
      </c>
      <c r="O246" s="2"/>
      <c r="P246" s="2"/>
    </row>
    <row r="247" spans="1:16" ht="15" customHeight="1" x14ac:dyDescent="0.25">
      <c r="B247" s="100"/>
      <c r="C247" s="103"/>
      <c r="D247" s="71"/>
      <c r="E247" s="71"/>
      <c r="F247" s="71"/>
      <c r="G247" s="44" t="s">
        <v>40</v>
      </c>
      <c r="H247" s="21">
        <v>88</v>
      </c>
      <c r="I247" s="21">
        <v>88</v>
      </c>
      <c r="J247" s="34"/>
      <c r="K247" s="77"/>
      <c r="L247" s="77"/>
      <c r="M247" s="71"/>
      <c r="N247" s="71"/>
      <c r="O247" s="2"/>
      <c r="P247" s="2"/>
    </row>
    <row r="248" spans="1:16" ht="15" customHeight="1" x14ac:dyDescent="0.25">
      <c r="B248" s="100"/>
      <c r="C248" s="103"/>
      <c r="D248" s="71"/>
      <c r="E248" s="71"/>
      <c r="F248" s="71"/>
      <c r="G248" s="44" t="s">
        <v>44</v>
      </c>
      <c r="H248" s="21"/>
      <c r="I248" s="21"/>
      <c r="J248" s="34"/>
      <c r="K248" s="77"/>
      <c r="L248" s="77"/>
      <c r="M248" s="71"/>
      <c r="N248" s="71"/>
      <c r="O248" s="2"/>
      <c r="P248" s="2"/>
    </row>
    <row r="249" spans="1:16" ht="15" customHeight="1" x14ac:dyDescent="0.25">
      <c r="B249" s="100"/>
      <c r="C249" s="103"/>
      <c r="D249" s="71"/>
      <c r="E249" s="71"/>
      <c r="F249" s="71"/>
      <c r="G249" s="44" t="s">
        <v>45</v>
      </c>
      <c r="H249" s="21"/>
      <c r="I249" s="21"/>
      <c r="J249" s="34" t="e">
        <f t="shared" ref="J249" si="54">I249/H249*100</f>
        <v>#DIV/0!</v>
      </c>
      <c r="K249" s="77"/>
      <c r="L249" s="77"/>
      <c r="M249" s="71"/>
      <c r="N249" s="71"/>
      <c r="O249" s="2"/>
      <c r="P249" s="2"/>
    </row>
    <row r="250" spans="1:16" ht="15" customHeight="1" x14ac:dyDescent="0.25">
      <c r="B250" s="101"/>
      <c r="C250" s="104"/>
      <c r="D250" s="72"/>
      <c r="E250" s="72"/>
      <c r="F250" s="72"/>
      <c r="G250" s="44" t="s">
        <v>46</v>
      </c>
      <c r="H250" s="21"/>
      <c r="I250" s="21"/>
      <c r="J250" s="34"/>
      <c r="K250" s="78"/>
      <c r="L250" s="78"/>
      <c r="M250" s="72"/>
      <c r="N250" s="72"/>
      <c r="O250" s="2"/>
      <c r="P250" s="2"/>
    </row>
    <row r="251" spans="1:16" ht="17.25" customHeight="1" x14ac:dyDescent="0.25">
      <c r="B251" s="99" t="s">
        <v>237</v>
      </c>
      <c r="C251" s="102" t="s">
        <v>265</v>
      </c>
      <c r="D251" s="70" t="s">
        <v>210</v>
      </c>
      <c r="E251" s="70" t="s">
        <v>167</v>
      </c>
      <c r="F251" s="70" t="s">
        <v>169</v>
      </c>
      <c r="G251" s="50" t="s">
        <v>38</v>
      </c>
      <c r="H251" s="45">
        <f>SUM(H252:H255)</f>
        <v>103.3</v>
      </c>
      <c r="I251" s="45">
        <f>SUM(I252:I255)</f>
        <v>103.3</v>
      </c>
      <c r="J251" s="34">
        <f t="shared" ref="J251" si="55">I251/H251*100</f>
        <v>100</v>
      </c>
      <c r="K251" s="76" t="s">
        <v>131</v>
      </c>
      <c r="L251" s="76">
        <v>75</v>
      </c>
      <c r="M251" s="70">
        <v>29</v>
      </c>
      <c r="N251" s="70" t="s">
        <v>300</v>
      </c>
      <c r="O251" s="2"/>
      <c r="P251" s="2"/>
    </row>
    <row r="252" spans="1:16" ht="22.5" customHeight="1" x14ac:dyDescent="0.25">
      <c r="B252" s="100"/>
      <c r="C252" s="103"/>
      <c r="D252" s="71"/>
      <c r="E252" s="71"/>
      <c r="F252" s="71"/>
      <c r="G252" s="50" t="s">
        <v>40</v>
      </c>
      <c r="H252" s="21">
        <v>103.3</v>
      </c>
      <c r="I252" s="21">
        <v>103.3</v>
      </c>
      <c r="J252" s="34"/>
      <c r="K252" s="77"/>
      <c r="L252" s="77"/>
      <c r="M252" s="71"/>
      <c r="N252" s="71"/>
      <c r="O252" s="2"/>
      <c r="P252" s="2"/>
    </row>
    <row r="253" spans="1:16" ht="15" customHeight="1" x14ac:dyDescent="0.25">
      <c r="B253" s="100"/>
      <c r="C253" s="103"/>
      <c r="D253" s="71"/>
      <c r="E253" s="71"/>
      <c r="F253" s="71"/>
      <c r="G253" s="50" t="s">
        <v>44</v>
      </c>
      <c r="H253" s="21"/>
      <c r="I253" s="21"/>
      <c r="J253" s="34"/>
      <c r="K253" s="77"/>
      <c r="L253" s="77"/>
      <c r="M253" s="71"/>
      <c r="N253" s="71"/>
      <c r="O253" s="2"/>
      <c r="P253" s="2"/>
    </row>
    <row r="254" spans="1:16" ht="15" customHeight="1" x14ac:dyDescent="0.25">
      <c r="B254" s="100"/>
      <c r="C254" s="103"/>
      <c r="D254" s="71"/>
      <c r="E254" s="71"/>
      <c r="F254" s="71"/>
      <c r="G254" s="50" t="s">
        <v>45</v>
      </c>
      <c r="H254" s="21"/>
      <c r="I254" s="21"/>
      <c r="J254" s="34" t="e">
        <f t="shared" ref="J254" si="56">I254/H254*100</f>
        <v>#DIV/0!</v>
      </c>
      <c r="K254" s="77"/>
      <c r="L254" s="77"/>
      <c r="M254" s="71"/>
      <c r="N254" s="71"/>
      <c r="O254" s="2"/>
      <c r="P254" s="2"/>
    </row>
    <row r="255" spans="1:16" ht="15" customHeight="1" x14ac:dyDescent="0.25">
      <c r="B255" s="101"/>
      <c r="C255" s="104"/>
      <c r="D255" s="72"/>
      <c r="E255" s="72"/>
      <c r="F255" s="72"/>
      <c r="G255" s="50" t="s">
        <v>46</v>
      </c>
      <c r="H255" s="21"/>
      <c r="I255" s="21"/>
      <c r="J255" s="34"/>
      <c r="K255" s="78"/>
      <c r="L255" s="78"/>
      <c r="M255" s="72"/>
      <c r="N255" s="72"/>
      <c r="O255" s="2"/>
      <c r="P255" s="2"/>
    </row>
    <row r="256" spans="1:16" ht="15" customHeight="1" x14ac:dyDescent="0.25">
      <c r="B256" s="99" t="s">
        <v>264</v>
      </c>
      <c r="C256" s="102" t="s">
        <v>266</v>
      </c>
      <c r="D256" s="70" t="s">
        <v>210</v>
      </c>
      <c r="E256" s="70" t="s">
        <v>167</v>
      </c>
      <c r="F256" s="70" t="s">
        <v>169</v>
      </c>
      <c r="G256" s="44" t="s">
        <v>38</v>
      </c>
      <c r="H256" s="45">
        <f>SUM(H257:H260)</f>
        <v>6.01</v>
      </c>
      <c r="I256" s="45">
        <f>SUM(I257:I260)</f>
        <v>6.01</v>
      </c>
      <c r="J256" s="34">
        <f t="shared" ref="J256" si="57">I256/H256*100</f>
        <v>100</v>
      </c>
      <c r="K256" s="76" t="s">
        <v>131</v>
      </c>
      <c r="L256" s="76">
        <v>75</v>
      </c>
      <c r="M256" s="70">
        <v>29</v>
      </c>
      <c r="N256" s="70" t="s">
        <v>300</v>
      </c>
      <c r="O256" s="2"/>
      <c r="P256" s="2"/>
    </row>
    <row r="257" spans="2:16" ht="15" customHeight="1" x14ac:dyDescent="0.25">
      <c r="B257" s="100"/>
      <c r="C257" s="103"/>
      <c r="D257" s="71"/>
      <c r="E257" s="71"/>
      <c r="F257" s="71"/>
      <c r="G257" s="44" t="s">
        <v>40</v>
      </c>
      <c r="H257" s="21">
        <v>6.01</v>
      </c>
      <c r="I257" s="21">
        <v>6.01</v>
      </c>
      <c r="J257" s="34"/>
      <c r="K257" s="77"/>
      <c r="L257" s="77"/>
      <c r="M257" s="71"/>
      <c r="N257" s="71"/>
      <c r="O257" s="2"/>
      <c r="P257" s="2"/>
    </row>
    <row r="258" spans="2:16" ht="15" customHeight="1" x14ac:dyDescent="0.25">
      <c r="B258" s="100"/>
      <c r="C258" s="103"/>
      <c r="D258" s="71"/>
      <c r="E258" s="71"/>
      <c r="F258" s="71"/>
      <c r="G258" s="44" t="s">
        <v>44</v>
      </c>
      <c r="H258" s="21"/>
      <c r="I258" s="21"/>
      <c r="J258" s="34"/>
      <c r="K258" s="77"/>
      <c r="L258" s="77"/>
      <c r="M258" s="71"/>
      <c r="N258" s="71"/>
      <c r="O258" s="2"/>
      <c r="P258" s="2"/>
    </row>
    <row r="259" spans="2:16" ht="15" customHeight="1" x14ac:dyDescent="0.25">
      <c r="B259" s="100"/>
      <c r="C259" s="103"/>
      <c r="D259" s="71"/>
      <c r="E259" s="71"/>
      <c r="F259" s="71"/>
      <c r="G259" s="44" t="s">
        <v>45</v>
      </c>
      <c r="H259" s="21"/>
      <c r="I259" s="21"/>
      <c r="J259" s="34" t="e">
        <f t="shared" ref="J259" si="58">I259/H259*100</f>
        <v>#DIV/0!</v>
      </c>
      <c r="K259" s="77"/>
      <c r="L259" s="77"/>
      <c r="M259" s="71"/>
      <c r="N259" s="71"/>
      <c r="O259" s="2"/>
      <c r="P259" s="2"/>
    </row>
    <row r="260" spans="2:16" ht="15" customHeight="1" x14ac:dyDescent="0.25">
      <c r="B260" s="101"/>
      <c r="C260" s="104"/>
      <c r="D260" s="72"/>
      <c r="E260" s="72"/>
      <c r="F260" s="72"/>
      <c r="G260" s="44" t="s">
        <v>46</v>
      </c>
      <c r="H260" s="21"/>
      <c r="I260" s="21"/>
      <c r="J260" s="34"/>
      <c r="K260" s="78"/>
      <c r="L260" s="78"/>
      <c r="M260" s="72"/>
      <c r="N260" s="72"/>
      <c r="O260" s="2"/>
      <c r="P260" s="2"/>
    </row>
    <row r="261" spans="2:16" ht="17.25" customHeight="1" x14ac:dyDescent="0.25">
      <c r="B261" s="79">
        <v>6</v>
      </c>
      <c r="C261" s="87" t="s">
        <v>221</v>
      </c>
      <c r="D261" s="88"/>
      <c r="E261" s="88"/>
      <c r="F261" s="89"/>
      <c r="G261" s="42" t="s">
        <v>38</v>
      </c>
      <c r="H261" s="59">
        <f>SUM(H262:H265)</f>
        <v>31289.999999999996</v>
      </c>
      <c r="I261" s="59">
        <f>SUM(I262:I265)</f>
        <v>31121.619999999995</v>
      </c>
      <c r="J261" s="34">
        <f t="shared" ref="J261" si="59">I261/H261*100</f>
        <v>99.461872802812394</v>
      </c>
      <c r="K261" s="70" t="s">
        <v>174</v>
      </c>
      <c r="L261" s="70" t="s">
        <v>174</v>
      </c>
      <c r="M261" s="70" t="s">
        <v>174</v>
      </c>
      <c r="N261" s="70" t="s">
        <v>174</v>
      </c>
      <c r="O261" s="2"/>
      <c r="P261" s="2"/>
    </row>
    <row r="262" spans="2:16" ht="22.5" customHeight="1" x14ac:dyDescent="0.25">
      <c r="B262" s="79"/>
      <c r="C262" s="90"/>
      <c r="D262" s="91"/>
      <c r="E262" s="91"/>
      <c r="F262" s="92"/>
      <c r="G262" s="42" t="s">
        <v>40</v>
      </c>
      <c r="H262" s="21">
        <f>H272+H277+H287+H292+H267+H282+H297+H302</f>
        <v>30920.859999999997</v>
      </c>
      <c r="I262" s="21">
        <f>I272+I277+I287+I292+I267+I282+I297+I302</f>
        <v>30920.859999999997</v>
      </c>
      <c r="J262" s="34"/>
      <c r="K262" s="71"/>
      <c r="L262" s="71"/>
      <c r="M262" s="71"/>
      <c r="N262" s="71"/>
      <c r="O262" s="2"/>
      <c r="P262" s="2"/>
    </row>
    <row r="263" spans="2:16" ht="15" customHeight="1" x14ac:dyDescent="0.25">
      <c r="B263" s="79"/>
      <c r="C263" s="90"/>
      <c r="D263" s="91"/>
      <c r="E263" s="91"/>
      <c r="F263" s="92"/>
      <c r="G263" s="42" t="s">
        <v>44</v>
      </c>
      <c r="H263" s="21"/>
      <c r="I263" s="21">
        <f>I273+I278+I288+I293+I283+I298+I303</f>
        <v>0</v>
      </c>
      <c r="J263" s="34"/>
      <c r="K263" s="71"/>
      <c r="L263" s="71"/>
      <c r="M263" s="71"/>
      <c r="N263" s="71"/>
      <c r="O263" s="2"/>
      <c r="P263" s="2"/>
    </row>
    <row r="264" spans="2:16" ht="15" customHeight="1" x14ac:dyDescent="0.25">
      <c r="B264" s="79"/>
      <c r="C264" s="90"/>
      <c r="D264" s="91"/>
      <c r="E264" s="91"/>
      <c r="F264" s="92"/>
      <c r="G264" s="42" t="s">
        <v>45</v>
      </c>
      <c r="H264" s="21">
        <f>H274+H279+H289+H294+H284+H299+H304</f>
        <v>369.14</v>
      </c>
      <c r="I264" s="21">
        <f>I274+I279+I289+I294+I284+I299+I304</f>
        <v>200.76000000000002</v>
      </c>
      <c r="J264" s="34">
        <f t="shared" ref="J264" si="60">I264/H264*100</f>
        <v>54.385869859673839</v>
      </c>
      <c r="K264" s="71"/>
      <c r="L264" s="71"/>
      <c r="M264" s="71"/>
      <c r="N264" s="71"/>
      <c r="O264" s="2"/>
      <c r="P264" s="2"/>
    </row>
    <row r="265" spans="2:16" ht="15" customHeight="1" x14ac:dyDescent="0.25">
      <c r="B265" s="79"/>
      <c r="C265" s="93"/>
      <c r="D265" s="94"/>
      <c r="E265" s="94"/>
      <c r="F265" s="95"/>
      <c r="G265" s="42" t="s">
        <v>46</v>
      </c>
      <c r="H265" s="21"/>
      <c r="I265" s="21"/>
      <c r="J265" s="34"/>
      <c r="K265" s="72"/>
      <c r="L265" s="72"/>
      <c r="M265" s="72"/>
      <c r="N265" s="72"/>
      <c r="O265" s="2"/>
      <c r="P265" s="2"/>
    </row>
    <row r="266" spans="2:16" ht="17.25" customHeight="1" x14ac:dyDescent="0.25">
      <c r="B266" s="99" t="s">
        <v>81</v>
      </c>
      <c r="C266" s="102" t="s">
        <v>269</v>
      </c>
      <c r="D266" s="70" t="s">
        <v>163</v>
      </c>
      <c r="E266" s="70" t="s">
        <v>167</v>
      </c>
      <c r="F266" s="70" t="s">
        <v>169</v>
      </c>
      <c r="G266" s="51" t="s">
        <v>38</v>
      </c>
      <c r="H266" s="59">
        <f>SUM(H267:H270)</f>
        <v>814.34</v>
      </c>
      <c r="I266" s="59">
        <f>SUM(I267:I270)</f>
        <v>814.34</v>
      </c>
      <c r="J266" s="34">
        <f t="shared" ref="J266" si="61">I266/H266*100</f>
        <v>100</v>
      </c>
      <c r="K266" s="70" t="s">
        <v>176</v>
      </c>
      <c r="L266" s="70">
        <v>1135</v>
      </c>
      <c r="M266" s="70">
        <v>1656</v>
      </c>
      <c r="N266" s="70"/>
      <c r="O266" s="2"/>
      <c r="P266" s="2"/>
    </row>
    <row r="267" spans="2:16" ht="22.5" customHeight="1" x14ac:dyDescent="0.25">
      <c r="B267" s="100"/>
      <c r="C267" s="103"/>
      <c r="D267" s="71"/>
      <c r="E267" s="71"/>
      <c r="F267" s="71"/>
      <c r="G267" s="51" t="s">
        <v>40</v>
      </c>
      <c r="H267" s="21">
        <v>814.34</v>
      </c>
      <c r="I267" s="21">
        <v>814.34</v>
      </c>
      <c r="J267" s="34"/>
      <c r="K267" s="71"/>
      <c r="L267" s="71"/>
      <c r="M267" s="71"/>
      <c r="N267" s="71"/>
      <c r="O267" s="2"/>
      <c r="P267" s="2"/>
    </row>
    <row r="268" spans="2:16" ht="15" customHeight="1" x14ac:dyDescent="0.25">
      <c r="B268" s="100"/>
      <c r="C268" s="103"/>
      <c r="D268" s="71"/>
      <c r="E268" s="71"/>
      <c r="F268" s="71"/>
      <c r="G268" s="51" t="s">
        <v>44</v>
      </c>
      <c r="H268" s="21"/>
      <c r="I268" s="21"/>
      <c r="J268" s="34"/>
      <c r="K268" s="71"/>
      <c r="L268" s="71"/>
      <c r="M268" s="71"/>
      <c r="N268" s="71"/>
      <c r="O268" s="2"/>
      <c r="P268" s="2"/>
    </row>
    <row r="269" spans="2:16" ht="15" customHeight="1" x14ac:dyDescent="0.25">
      <c r="B269" s="100"/>
      <c r="C269" s="103"/>
      <c r="D269" s="71"/>
      <c r="E269" s="71"/>
      <c r="F269" s="71"/>
      <c r="G269" s="51" t="s">
        <v>45</v>
      </c>
      <c r="H269" s="21"/>
      <c r="I269" s="21"/>
      <c r="J269" s="34"/>
      <c r="K269" s="71"/>
      <c r="L269" s="71"/>
      <c r="M269" s="71"/>
      <c r="N269" s="71"/>
      <c r="O269" s="2"/>
      <c r="P269" s="2"/>
    </row>
    <row r="270" spans="2:16" ht="15" customHeight="1" x14ac:dyDescent="0.25">
      <c r="B270" s="101"/>
      <c r="C270" s="104"/>
      <c r="D270" s="72"/>
      <c r="E270" s="72"/>
      <c r="F270" s="72"/>
      <c r="G270" s="51" t="s">
        <v>46</v>
      </c>
      <c r="H270" s="21"/>
      <c r="I270" s="21"/>
      <c r="J270" s="34"/>
      <c r="K270" s="72"/>
      <c r="L270" s="72"/>
      <c r="M270" s="72"/>
      <c r="N270" s="72"/>
      <c r="O270" s="2"/>
      <c r="P270" s="2"/>
    </row>
    <row r="271" spans="2:16" ht="22.5" customHeight="1" x14ac:dyDescent="0.25">
      <c r="B271" s="126" t="s">
        <v>82</v>
      </c>
      <c r="C271" s="86" t="s">
        <v>222</v>
      </c>
      <c r="D271" s="73" t="s">
        <v>163</v>
      </c>
      <c r="E271" s="73" t="s">
        <v>167</v>
      </c>
      <c r="F271" s="73" t="s">
        <v>169</v>
      </c>
      <c r="G271" s="42" t="s">
        <v>38</v>
      </c>
      <c r="H271" s="59">
        <f>SUM(H272:H275)</f>
        <v>12239.3</v>
      </c>
      <c r="I271" s="59">
        <f>SUM(I272:I275)</f>
        <v>12239.3</v>
      </c>
      <c r="J271" s="34">
        <f t="shared" ref="J271" si="62">I271/H271*100</f>
        <v>100</v>
      </c>
      <c r="K271" s="70" t="s">
        <v>176</v>
      </c>
      <c r="L271" s="70">
        <v>1135</v>
      </c>
      <c r="M271" s="70">
        <v>1656</v>
      </c>
      <c r="N271" s="70"/>
      <c r="O271" s="2"/>
      <c r="P271" s="2"/>
    </row>
    <row r="272" spans="2:16" ht="15" customHeight="1" x14ac:dyDescent="0.25">
      <c r="B272" s="126"/>
      <c r="C272" s="86"/>
      <c r="D272" s="73"/>
      <c r="E272" s="73"/>
      <c r="F272" s="73"/>
      <c r="G272" s="42" t="s">
        <v>40</v>
      </c>
      <c r="H272" s="21">
        <v>12239.3</v>
      </c>
      <c r="I272" s="21">
        <v>12239.3</v>
      </c>
      <c r="J272" s="34"/>
      <c r="K272" s="71"/>
      <c r="L272" s="71"/>
      <c r="M272" s="71"/>
      <c r="N272" s="71"/>
      <c r="O272" s="2"/>
      <c r="P272" s="2"/>
    </row>
    <row r="273" spans="2:16" ht="15" customHeight="1" x14ac:dyDescent="0.25">
      <c r="B273" s="126"/>
      <c r="C273" s="86"/>
      <c r="D273" s="73"/>
      <c r="E273" s="73"/>
      <c r="F273" s="73"/>
      <c r="G273" s="42" t="s">
        <v>44</v>
      </c>
      <c r="H273" s="21"/>
      <c r="I273" s="21"/>
      <c r="J273" s="34"/>
      <c r="K273" s="71"/>
      <c r="L273" s="71"/>
      <c r="M273" s="71"/>
      <c r="N273" s="71"/>
      <c r="O273" s="2"/>
      <c r="P273" s="2"/>
    </row>
    <row r="274" spans="2:16" ht="15" customHeight="1" x14ac:dyDescent="0.25">
      <c r="B274" s="126"/>
      <c r="C274" s="86"/>
      <c r="D274" s="73"/>
      <c r="E274" s="73"/>
      <c r="F274" s="73"/>
      <c r="G274" s="42" t="s">
        <v>45</v>
      </c>
      <c r="H274" s="21"/>
      <c r="I274" s="21"/>
      <c r="J274" s="34" t="e">
        <f t="shared" ref="J274" si="63">I274/H274*100</f>
        <v>#DIV/0!</v>
      </c>
      <c r="K274" s="71"/>
      <c r="L274" s="71"/>
      <c r="M274" s="71"/>
      <c r="N274" s="71"/>
      <c r="O274" s="2"/>
      <c r="P274" s="2"/>
    </row>
    <row r="275" spans="2:16" ht="15" customHeight="1" x14ac:dyDescent="0.25">
      <c r="B275" s="126"/>
      <c r="C275" s="86"/>
      <c r="D275" s="73"/>
      <c r="E275" s="73"/>
      <c r="F275" s="73"/>
      <c r="G275" s="42" t="s">
        <v>46</v>
      </c>
      <c r="H275" s="21"/>
      <c r="I275" s="21"/>
      <c r="J275" s="34"/>
      <c r="K275" s="72"/>
      <c r="L275" s="72"/>
      <c r="M275" s="72"/>
      <c r="N275" s="72"/>
      <c r="O275" s="2"/>
      <c r="P275" s="2"/>
    </row>
    <row r="276" spans="2:16" ht="24" customHeight="1" x14ac:dyDescent="0.25">
      <c r="B276" s="79" t="s">
        <v>83</v>
      </c>
      <c r="C276" s="86" t="s">
        <v>270</v>
      </c>
      <c r="D276" s="73" t="s">
        <v>163</v>
      </c>
      <c r="E276" s="73" t="s">
        <v>167</v>
      </c>
      <c r="F276" s="73" t="s">
        <v>169</v>
      </c>
      <c r="G276" s="25" t="s">
        <v>38</v>
      </c>
      <c r="H276" s="59">
        <f>SUM(H277:H280)</f>
        <v>41</v>
      </c>
      <c r="I276" s="59">
        <f>SUM(I277:I280)</f>
        <v>41</v>
      </c>
      <c r="J276" s="34">
        <f t="shared" si="19"/>
        <v>100</v>
      </c>
      <c r="K276" s="70" t="s">
        <v>176</v>
      </c>
      <c r="L276" s="70">
        <v>1135</v>
      </c>
      <c r="M276" s="70">
        <v>1656</v>
      </c>
      <c r="N276" s="70"/>
      <c r="O276" s="2"/>
      <c r="P276" s="2"/>
    </row>
    <row r="277" spans="2:16" ht="18" customHeight="1" x14ac:dyDescent="0.25">
      <c r="B277" s="79"/>
      <c r="C277" s="86"/>
      <c r="D277" s="73"/>
      <c r="E277" s="73"/>
      <c r="F277" s="73"/>
      <c r="G277" s="25" t="s">
        <v>40</v>
      </c>
      <c r="H277" s="21"/>
      <c r="I277" s="21"/>
      <c r="J277" s="34"/>
      <c r="K277" s="71"/>
      <c r="L277" s="71"/>
      <c r="M277" s="71"/>
      <c r="N277" s="71"/>
      <c r="O277" s="2"/>
      <c r="P277" s="2"/>
    </row>
    <row r="278" spans="2:16" x14ac:dyDescent="0.25">
      <c r="B278" s="79"/>
      <c r="C278" s="86"/>
      <c r="D278" s="73"/>
      <c r="E278" s="73"/>
      <c r="F278" s="73"/>
      <c r="G278" s="25" t="s">
        <v>44</v>
      </c>
      <c r="H278" s="21"/>
      <c r="I278" s="21"/>
      <c r="J278" s="34"/>
      <c r="K278" s="71"/>
      <c r="L278" s="71"/>
      <c r="M278" s="71"/>
      <c r="N278" s="71"/>
      <c r="O278" s="2"/>
      <c r="P278" s="2"/>
    </row>
    <row r="279" spans="2:16" x14ac:dyDescent="0.25">
      <c r="B279" s="79"/>
      <c r="C279" s="86"/>
      <c r="D279" s="73"/>
      <c r="E279" s="73"/>
      <c r="F279" s="73"/>
      <c r="G279" s="25" t="s">
        <v>45</v>
      </c>
      <c r="H279" s="21">
        <v>41</v>
      </c>
      <c r="I279" s="21">
        <v>41</v>
      </c>
      <c r="J279" s="34">
        <f t="shared" ref="J279:J364" si="64">I279/H279*100</f>
        <v>100</v>
      </c>
      <c r="K279" s="71"/>
      <c r="L279" s="71"/>
      <c r="M279" s="71"/>
      <c r="N279" s="71"/>
      <c r="O279" s="2"/>
      <c r="P279" s="2"/>
    </row>
    <row r="280" spans="2:16" x14ac:dyDescent="0.25">
      <c r="B280" s="79"/>
      <c r="C280" s="86"/>
      <c r="D280" s="73"/>
      <c r="E280" s="73"/>
      <c r="F280" s="73"/>
      <c r="G280" s="25" t="s">
        <v>46</v>
      </c>
      <c r="H280" s="21"/>
      <c r="I280" s="21"/>
      <c r="J280" s="34"/>
      <c r="K280" s="72"/>
      <c r="L280" s="72"/>
      <c r="M280" s="72"/>
      <c r="N280" s="72"/>
      <c r="O280" s="2"/>
      <c r="P280" s="2"/>
    </row>
    <row r="281" spans="2:16" ht="15" customHeight="1" x14ac:dyDescent="0.25">
      <c r="B281" s="79" t="s">
        <v>84</v>
      </c>
      <c r="C281" s="73" t="s">
        <v>67</v>
      </c>
      <c r="D281" s="73" t="s">
        <v>163</v>
      </c>
      <c r="E281" s="73" t="s">
        <v>167</v>
      </c>
      <c r="F281" s="73" t="s">
        <v>169</v>
      </c>
      <c r="G281" s="51" t="s">
        <v>38</v>
      </c>
      <c r="H281" s="59">
        <f>SUM(H282:H285)</f>
        <v>90.45</v>
      </c>
      <c r="I281" s="59">
        <f>SUM(I282:I285)</f>
        <v>90.45</v>
      </c>
      <c r="J281" s="34">
        <f t="shared" ref="J281" si="65">I281/H281*100</f>
        <v>100</v>
      </c>
      <c r="K281" s="70" t="s">
        <v>176</v>
      </c>
      <c r="L281" s="70">
        <v>1135</v>
      </c>
      <c r="M281" s="70">
        <v>1656</v>
      </c>
      <c r="N281" s="70"/>
      <c r="O281" s="2"/>
      <c r="P281" s="2"/>
    </row>
    <row r="282" spans="2:16" ht="14.25" customHeight="1" x14ac:dyDescent="0.25">
      <c r="B282" s="79"/>
      <c r="C282" s="73"/>
      <c r="D282" s="73"/>
      <c r="E282" s="73"/>
      <c r="F282" s="73"/>
      <c r="G282" s="51" t="s">
        <v>40</v>
      </c>
      <c r="H282" s="21"/>
      <c r="I282" s="21"/>
      <c r="J282" s="34"/>
      <c r="K282" s="71"/>
      <c r="L282" s="71"/>
      <c r="M282" s="71"/>
      <c r="N282" s="71"/>
      <c r="O282" s="2"/>
      <c r="P282" s="2"/>
    </row>
    <row r="283" spans="2:16" x14ac:dyDescent="0.25">
      <c r="B283" s="79"/>
      <c r="C283" s="73"/>
      <c r="D283" s="73"/>
      <c r="E283" s="73"/>
      <c r="F283" s="73"/>
      <c r="G283" s="51" t="s">
        <v>44</v>
      </c>
      <c r="H283" s="21"/>
      <c r="I283" s="21"/>
      <c r="J283" s="34"/>
      <c r="K283" s="71"/>
      <c r="L283" s="71"/>
      <c r="M283" s="71"/>
      <c r="N283" s="71"/>
      <c r="O283" s="2"/>
      <c r="P283" s="2"/>
    </row>
    <row r="284" spans="2:16" x14ac:dyDescent="0.25">
      <c r="B284" s="79"/>
      <c r="C284" s="73"/>
      <c r="D284" s="73"/>
      <c r="E284" s="73"/>
      <c r="F284" s="73"/>
      <c r="G284" s="51" t="s">
        <v>45</v>
      </c>
      <c r="H284" s="21">
        <v>90.45</v>
      </c>
      <c r="I284" s="21">
        <v>90.45</v>
      </c>
      <c r="J284" s="34">
        <f t="shared" ref="J284" si="66">I284/H284*100</f>
        <v>100</v>
      </c>
      <c r="K284" s="71"/>
      <c r="L284" s="71"/>
      <c r="M284" s="71"/>
      <c r="N284" s="71"/>
      <c r="O284" s="2"/>
      <c r="P284" s="2"/>
    </row>
    <row r="285" spans="2:16" x14ac:dyDescent="0.25">
      <c r="B285" s="79"/>
      <c r="C285" s="73"/>
      <c r="D285" s="73"/>
      <c r="E285" s="73"/>
      <c r="F285" s="73"/>
      <c r="G285" s="51" t="s">
        <v>46</v>
      </c>
      <c r="H285" s="21"/>
      <c r="I285" s="21"/>
      <c r="J285" s="34"/>
      <c r="K285" s="72"/>
      <c r="L285" s="72"/>
      <c r="M285" s="72"/>
      <c r="N285" s="72"/>
      <c r="O285" s="2"/>
      <c r="P285" s="2"/>
    </row>
    <row r="286" spans="2:16" ht="15.75" customHeight="1" x14ac:dyDescent="0.25">
      <c r="B286" s="79" t="s">
        <v>242</v>
      </c>
      <c r="C286" s="73" t="s">
        <v>272</v>
      </c>
      <c r="D286" s="73" t="s">
        <v>163</v>
      </c>
      <c r="E286" s="73" t="s">
        <v>167</v>
      </c>
      <c r="F286" s="73" t="s">
        <v>169</v>
      </c>
      <c r="G286" s="25" t="s">
        <v>38</v>
      </c>
      <c r="H286" s="59">
        <f>SUM(H287:H290)</f>
        <v>19.61</v>
      </c>
      <c r="I286" s="59">
        <f>SUM(I287:I290)</f>
        <v>19.61</v>
      </c>
      <c r="J286" s="34">
        <f t="shared" si="64"/>
        <v>100</v>
      </c>
      <c r="K286" s="70" t="s">
        <v>176</v>
      </c>
      <c r="L286" s="70">
        <v>1135</v>
      </c>
      <c r="M286" s="70">
        <v>1656</v>
      </c>
      <c r="N286" s="70"/>
      <c r="O286" s="2"/>
      <c r="P286" s="2"/>
    </row>
    <row r="287" spans="2:16" ht="15.75" customHeight="1" x14ac:dyDescent="0.25">
      <c r="B287" s="79"/>
      <c r="C287" s="73"/>
      <c r="D287" s="73"/>
      <c r="E287" s="73"/>
      <c r="F287" s="73"/>
      <c r="G287" s="25" t="s">
        <v>40</v>
      </c>
      <c r="H287" s="21"/>
      <c r="I287" s="21"/>
      <c r="J287" s="34"/>
      <c r="K287" s="71"/>
      <c r="L287" s="71"/>
      <c r="M287" s="71"/>
      <c r="N287" s="71"/>
      <c r="O287" s="2"/>
      <c r="P287" s="2"/>
    </row>
    <row r="288" spans="2:16" ht="15.75" customHeight="1" x14ac:dyDescent="0.25">
      <c r="B288" s="79"/>
      <c r="C288" s="73"/>
      <c r="D288" s="73"/>
      <c r="E288" s="73"/>
      <c r="F288" s="73"/>
      <c r="G288" s="25" t="s">
        <v>44</v>
      </c>
      <c r="H288" s="21"/>
      <c r="I288" s="21"/>
      <c r="J288" s="34"/>
      <c r="K288" s="71"/>
      <c r="L288" s="71"/>
      <c r="M288" s="71"/>
      <c r="N288" s="71"/>
      <c r="O288" s="2"/>
      <c r="P288" s="2"/>
    </row>
    <row r="289" spans="2:16" ht="15.75" customHeight="1" x14ac:dyDescent="0.25">
      <c r="B289" s="79"/>
      <c r="C289" s="73"/>
      <c r="D289" s="73"/>
      <c r="E289" s="73"/>
      <c r="F289" s="73"/>
      <c r="G289" s="25" t="s">
        <v>45</v>
      </c>
      <c r="H289" s="21">
        <v>19.61</v>
      </c>
      <c r="I289" s="21">
        <v>19.61</v>
      </c>
      <c r="J289" s="34">
        <f t="shared" si="64"/>
        <v>100</v>
      </c>
      <c r="K289" s="71"/>
      <c r="L289" s="71"/>
      <c r="M289" s="71"/>
      <c r="N289" s="71"/>
      <c r="O289" s="2"/>
      <c r="P289" s="2"/>
    </row>
    <row r="290" spans="2:16" ht="15.75" customHeight="1" x14ac:dyDescent="0.25">
      <c r="B290" s="79"/>
      <c r="C290" s="73"/>
      <c r="D290" s="73"/>
      <c r="E290" s="73"/>
      <c r="F290" s="73"/>
      <c r="G290" s="25" t="s">
        <v>46</v>
      </c>
      <c r="H290" s="21"/>
      <c r="I290" s="21"/>
      <c r="J290" s="34"/>
      <c r="K290" s="72"/>
      <c r="L290" s="72"/>
      <c r="M290" s="72"/>
      <c r="N290" s="72"/>
      <c r="O290" s="2"/>
      <c r="P290" s="2"/>
    </row>
    <row r="291" spans="2:16" ht="15.75" customHeight="1" x14ac:dyDescent="0.25">
      <c r="B291" s="79" t="s">
        <v>85</v>
      </c>
      <c r="C291" s="86" t="s">
        <v>182</v>
      </c>
      <c r="D291" s="73" t="s">
        <v>163</v>
      </c>
      <c r="E291" s="73" t="s">
        <v>167</v>
      </c>
      <c r="F291" s="73" t="s">
        <v>169</v>
      </c>
      <c r="G291" s="25" t="s">
        <v>38</v>
      </c>
      <c r="H291" s="59">
        <f>SUM(H292:H295)</f>
        <v>197.3</v>
      </c>
      <c r="I291" s="59">
        <f>SUM(I292:I295)</f>
        <v>28.92</v>
      </c>
      <c r="J291" s="34">
        <f t="shared" si="64"/>
        <v>14.657881398884948</v>
      </c>
      <c r="K291" s="70" t="s">
        <v>176</v>
      </c>
      <c r="L291" s="70">
        <v>1135</v>
      </c>
      <c r="M291" s="70">
        <v>1656</v>
      </c>
      <c r="N291" s="70"/>
      <c r="O291" s="2"/>
      <c r="P291" s="2"/>
    </row>
    <row r="292" spans="2:16" ht="15.75" customHeight="1" x14ac:dyDescent="0.25">
      <c r="B292" s="79"/>
      <c r="C292" s="86"/>
      <c r="D292" s="73"/>
      <c r="E292" s="73"/>
      <c r="F292" s="73"/>
      <c r="G292" s="25" t="s">
        <v>40</v>
      </c>
      <c r="H292" s="21"/>
      <c r="I292" s="21"/>
      <c r="J292" s="34"/>
      <c r="K292" s="71"/>
      <c r="L292" s="71"/>
      <c r="M292" s="71"/>
      <c r="N292" s="71"/>
      <c r="O292" s="2"/>
      <c r="P292" s="2"/>
    </row>
    <row r="293" spans="2:16" ht="15.75" customHeight="1" x14ac:dyDescent="0.25">
      <c r="B293" s="79"/>
      <c r="C293" s="86"/>
      <c r="D293" s="73"/>
      <c r="E293" s="73"/>
      <c r="F293" s="73"/>
      <c r="G293" s="25" t="s">
        <v>44</v>
      </c>
      <c r="H293" s="21"/>
      <c r="I293" s="21"/>
      <c r="J293" s="34"/>
      <c r="K293" s="71"/>
      <c r="L293" s="71"/>
      <c r="M293" s="71"/>
      <c r="N293" s="71"/>
      <c r="O293" s="2"/>
      <c r="P293" s="2"/>
    </row>
    <row r="294" spans="2:16" ht="15.75" customHeight="1" x14ac:dyDescent="0.25">
      <c r="B294" s="79"/>
      <c r="C294" s="86"/>
      <c r="D294" s="73"/>
      <c r="E294" s="73"/>
      <c r="F294" s="73"/>
      <c r="G294" s="25" t="s">
        <v>45</v>
      </c>
      <c r="H294" s="21">
        <v>197.3</v>
      </c>
      <c r="I294" s="21">
        <v>28.92</v>
      </c>
      <c r="J294" s="34">
        <f t="shared" si="64"/>
        <v>14.657881398884948</v>
      </c>
      <c r="K294" s="71"/>
      <c r="L294" s="71"/>
      <c r="M294" s="71"/>
      <c r="N294" s="71"/>
      <c r="O294" s="2"/>
      <c r="P294" s="2"/>
    </row>
    <row r="295" spans="2:16" ht="15.75" customHeight="1" x14ac:dyDescent="0.25">
      <c r="B295" s="79"/>
      <c r="C295" s="86"/>
      <c r="D295" s="73"/>
      <c r="E295" s="73"/>
      <c r="F295" s="73"/>
      <c r="G295" s="25" t="s">
        <v>46</v>
      </c>
      <c r="H295" s="21"/>
      <c r="I295" s="21"/>
      <c r="J295" s="34"/>
      <c r="K295" s="72"/>
      <c r="L295" s="72"/>
      <c r="M295" s="72"/>
      <c r="N295" s="72"/>
      <c r="O295" s="2"/>
      <c r="P295" s="2"/>
    </row>
    <row r="296" spans="2:16" ht="15.75" customHeight="1" x14ac:dyDescent="0.25">
      <c r="B296" s="74" t="s">
        <v>159</v>
      </c>
      <c r="C296" s="75" t="s">
        <v>223</v>
      </c>
      <c r="D296" s="75" t="s">
        <v>163</v>
      </c>
      <c r="E296" s="75" t="s">
        <v>167</v>
      </c>
      <c r="F296" s="75" t="s">
        <v>169</v>
      </c>
      <c r="G296" s="30" t="s">
        <v>38</v>
      </c>
      <c r="H296" s="59">
        <f>SUM(H297:H300)</f>
        <v>17472.509999999998</v>
      </c>
      <c r="I296" s="59">
        <f>SUM(I297:I300)</f>
        <v>17472.509999999998</v>
      </c>
      <c r="J296" s="34">
        <v>0</v>
      </c>
      <c r="K296" s="70" t="s">
        <v>176</v>
      </c>
      <c r="L296" s="70">
        <v>1135</v>
      </c>
      <c r="M296" s="70">
        <v>1656</v>
      </c>
      <c r="N296" s="70"/>
      <c r="O296" s="2"/>
      <c r="P296" s="2"/>
    </row>
    <row r="297" spans="2:16" ht="15.75" customHeight="1" x14ac:dyDescent="0.25">
      <c r="B297" s="74"/>
      <c r="C297" s="75"/>
      <c r="D297" s="75"/>
      <c r="E297" s="75"/>
      <c r="F297" s="75"/>
      <c r="G297" s="30" t="s">
        <v>40</v>
      </c>
      <c r="H297" s="31">
        <v>17472.509999999998</v>
      </c>
      <c r="I297" s="31">
        <v>17472.509999999998</v>
      </c>
      <c r="J297" s="34">
        <v>0</v>
      </c>
      <c r="K297" s="71"/>
      <c r="L297" s="71"/>
      <c r="M297" s="71"/>
      <c r="N297" s="71"/>
      <c r="O297" s="2"/>
      <c r="P297" s="2"/>
    </row>
    <row r="298" spans="2:16" ht="15.75" customHeight="1" x14ac:dyDescent="0.25">
      <c r="B298" s="74"/>
      <c r="C298" s="75"/>
      <c r="D298" s="75"/>
      <c r="E298" s="75"/>
      <c r="F298" s="75"/>
      <c r="G298" s="30" t="s">
        <v>44</v>
      </c>
      <c r="H298" s="31"/>
      <c r="I298" s="31"/>
      <c r="J298" s="34">
        <v>0</v>
      </c>
      <c r="K298" s="71"/>
      <c r="L298" s="71"/>
      <c r="M298" s="71"/>
      <c r="N298" s="71"/>
      <c r="O298" s="2"/>
      <c r="P298" s="2"/>
    </row>
    <row r="299" spans="2:16" ht="15.75" customHeight="1" x14ac:dyDescent="0.25">
      <c r="B299" s="74"/>
      <c r="C299" s="75"/>
      <c r="D299" s="75"/>
      <c r="E299" s="75"/>
      <c r="F299" s="75"/>
      <c r="G299" s="30" t="s">
        <v>45</v>
      </c>
      <c r="H299" s="31"/>
      <c r="I299" s="31"/>
      <c r="J299" s="34">
        <v>0</v>
      </c>
      <c r="K299" s="71"/>
      <c r="L299" s="71"/>
      <c r="M299" s="71"/>
      <c r="N299" s="71"/>
      <c r="O299" s="2"/>
      <c r="P299" s="2"/>
    </row>
    <row r="300" spans="2:16" ht="15.75" customHeight="1" x14ac:dyDescent="0.25">
      <c r="B300" s="74"/>
      <c r="C300" s="75"/>
      <c r="D300" s="75"/>
      <c r="E300" s="75"/>
      <c r="F300" s="75"/>
      <c r="G300" s="30" t="s">
        <v>46</v>
      </c>
      <c r="H300" s="31"/>
      <c r="I300" s="31"/>
      <c r="J300" s="34"/>
      <c r="K300" s="72"/>
      <c r="L300" s="72"/>
      <c r="M300" s="72"/>
      <c r="N300" s="72"/>
      <c r="O300" s="2"/>
      <c r="P300" s="2"/>
    </row>
    <row r="301" spans="2:16" ht="17.25" customHeight="1" x14ac:dyDescent="0.25">
      <c r="B301" s="74" t="s">
        <v>271</v>
      </c>
      <c r="C301" s="73" t="s">
        <v>203</v>
      </c>
      <c r="D301" s="75" t="s">
        <v>163</v>
      </c>
      <c r="E301" s="75" t="s">
        <v>167</v>
      </c>
      <c r="F301" s="75" t="s">
        <v>169</v>
      </c>
      <c r="G301" s="30" t="s">
        <v>38</v>
      </c>
      <c r="H301" s="59">
        <f>SUM(H302:H305)</f>
        <v>415.49</v>
      </c>
      <c r="I301" s="59">
        <f>SUM(I302:I305)</f>
        <v>415.49</v>
      </c>
      <c r="J301" s="34">
        <v>0</v>
      </c>
      <c r="K301" s="70" t="s">
        <v>176</v>
      </c>
      <c r="L301" s="70">
        <v>1135</v>
      </c>
      <c r="M301" s="70">
        <v>1656</v>
      </c>
      <c r="N301" s="70"/>
      <c r="O301" s="2"/>
      <c r="P301" s="2"/>
    </row>
    <row r="302" spans="2:16" ht="21" customHeight="1" x14ac:dyDescent="0.25">
      <c r="B302" s="74"/>
      <c r="C302" s="73"/>
      <c r="D302" s="75"/>
      <c r="E302" s="75"/>
      <c r="F302" s="75"/>
      <c r="G302" s="30" t="s">
        <v>40</v>
      </c>
      <c r="H302" s="31">
        <f>H307+H312</f>
        <v>394.71000000000004</v>
      </c>
      <c r="I302" s="31">
        <f>I307+I312</f>
        <v>394.71000000000004</v>
      </c>
      <c r="J302" s="34">
        <v>0</v>
      </c>
      <c r="K302" s="71"/>
      <c r="L302" s="71"/>
      <c r="M302" s="71"/>
      <c r="N302" s="71"/>
      <c r="O302" s="2"/>
      <c r="P302" s="2"/>
    </row>
    <row r="303" spans="2:16" x14ac:dyDescent="0.25">
      <c r="B303" s="74"/>
      <c r="C303" s="73"/>
      <c r="D303" s="75"/>
      <c r="E303" s="75"/>
      <c r="F303" s="75"/>
      <c r="G303" s="30" t="s">
        <v>44</v>
      </c>
      <c r="H303" s="31"/>
      <c r="I303" s="31"/>
      <c r="J303" s="34">
        <v>0</v>
      </c>
      <c r="K303" s="71"/>
      <c r="L303" s="71"/>
      <c r="M303" s="71"/>
      <c r="N303" s="71"/>
      <c r="O303" s="2"/>
      <c r="P303" s="2"/>
    </row>
    <row r="304" spans="2:16" x14ac:dyDescent="0.25">
      <c r="B304" s="74"/>
      <c r="C304" s="73"/>
      <c r="D304" s="75"/>
      <c r="E304" s="75"/>
      <c r="F304" s="75"/>
      <c r="G304" s="30" t="s">
        <v>45</v>
      </c>
      <c r="H304" s="31">
        <f>H309+H314</f>
        <v>20.78</v>
      </c>
      <c r="I304" s="31">
        <f>I309+I314</f>
        <v>20.78</v>
      </c>
      <c r="J304" s="34">
        <v>0</v>
      </c>
      <c r="K304" s="71"/>
      <c r="L304" s="71"/>
      <c r="M304" s="71"/>
      <c r="N304" s="71"/>
      <c r="O304" s="2"/>
      <c r="P304" s="2"/>
    </row>
    <row r="305" spans="2:16" x14ac:dyDescent="0.25">
      <c r="B305" s="74"/>
      <c r="C305" s="73"/>
      <c r="D305" s="75"/>
      <c r="E305" s="75"/>
      <c r="F305" s="75"/>
      <c r="G305" s="30" t="s">
        <v>46</v>
      </c>
      <c r="H305" s="31"/>
      <c r="I305" s="31"/>
      <c r="J305" s="34"/>
      <c r="K305" s="72"/>
      <c r="L305" s="72"/>
      <c r="M305" s="72"/>
      <c r="N305" s="72"/>
      <c r="O305" s="2"/>
      <c r="P305" s="2"/>
    </row>
    <row r="306" spans="2:16" ht="19.5" customHeight="1" x14ac:dyDescent="0.25">
      <c r="B306" s="74" t="s">
        <v>274</v>
      </c>
      <c r="C306" s="75" t="s">
        <v>276</v>
      </c>
      <c r="D306" s="75" t="s">
        <v>163</v>
      </c>
      <c r="E306" s="75" t="s">
        <v>167</v>
      </c>
      <c r="F306" s="75" t="s">
        <v>169</v>
      </c>
      <c r="G306" s="30" t="s">
        <v>38</v>
      </c>
      <c r="H306" s="45">
        <f>SUM(H307:H310)</f>
        <v>398.33000000000004</v>
      </c>
      <c r="I306" s="45">
        <f>SUM(I307:I310)</f>
        <v>398.33000000000004</v>
      </c>
      <c r="J306" s="34">
        <v>0</v>
      </c>
      <c r="K306" s="70" t="s">
        <v>176</v>
      </c>
      <c r="L306" s="70">
        <v>1135</v>
      </c>
      <c r="M306" s="70">
        <v>1656</v>
      </c>
      <c r="N306" s="70"/>
      <c r="O306" s="2"/>
      <c r="P306" s="2"/>
    </row>
    <row r="307" spans="2:16" ht="16.5" customHeight="1" x14ac:dyDescent="0.25">
      <c r="B307" s="74"/>
      <c r="C307" s="75"/>
      <c r="D307" s="75"/>
      <c r="E307" s="75"/>
      <c r="F307" s="75"/>
      <c r="G307" s="30" t="s">
        <v>40</v>
      </c>
      <c r="H307" s="31">
        <v>378.41</v>
      </c>
      <c r="I307" s="31">
        <v>378.41</v>
      </c>
      <c r="J307" s="34">
        <v>0</v>
      </c>
      <c r="K307" s="71"/>
      <c r="L307" s="71"/>
      <c r="M307" s="71"/>
      <c r="N307" s="71"/>
      <c r="O307" s="2"/>
      <c r="P307" s="2"/>
    </row>
    <row r="308" spans="2:16" x14ac:dyDescent="0.25">
      <c r="B308" s="74"/>
      <c r="C308" s="75"/>
      <c r="D308" s="75"/>
      <c r="E308" s="75"/>
      <c r="F308" s="75"/>
      <c r="G308" s="30" t="s">
        <v>44</v>
      </c>
      <c r="H308" s="31"/>
      <c r="I308" s="31"/>
      <c r="J308" s="34">
        <v>0</v>
      </c>
      <c r="K308" s="71"/>
      <c r="L308" s="71"/>
      <c r="M308" s="71"/>
      <c r="N308" s="71"/>
      <c r="O308" s="2"/>
      <c r="P308" s="2"/>
    </row>
    <row r="309" spans="2:16" x14ac:dyDescent="0.25">
      <c r="B309" s="74"/>
      <c r="C309" s="75"/>
      <c r="D309" s="75"/>
      <c r="E309" s="75"/>
      <c r="F309" s="75"/>
      <c r="G309" s="30" t="s">
        <v>45</v>
      </c>
      <c r="H309" s="31">
        <v>19.920000000000002</v>
      </c>
      <c r="I309" s="31">
        <v>19.920000000000002</v>
      </c>
      <c r="J309" s="34">
        <v>0</v>
      </c>
      <c r="K309" s="71"/>
      <c r="L309" s="71"/>
      <c r="M309" s="71"/>
      <c r="N309" s="71"/>
      <c r="O309" s="2"/>
      <c r="P309" s="2"/>
    </row>
    <row r="310" spans="2:16" x14ac:dyDescent="0.25">
      <c r="B310" s="74"/>
      <c r="C310" s="75"/>
      <c r="D310" s="75"/>
      <c r="E310" s="75"/>
      <c r="F310" s="75"/>
      <c r="G310" s="30" t="s">
        <v>46</v>
      </c>
      <c r="H310" s="31"/>
      <c r="I310" s="31"/>
      <c r="J310" s="34"/>
      <c r="K310" s="72"/>
      <c r="L310" s="72"/>
      <c r="M310" s="72"/>
      <c r="N310" s="72"/>
      <c r="O310" s="2"/>
      <c r="P310" s="2"/>
    </row>
    <row r="311" spans="2:16" ht="18.75" customHeight="1" x14ac:dyDescent="0.25">
      <c r="B311" s="74" t="s">
        <v>275</v>
      </c>
      <c r="C311" s="75" t="s">
        <v>277</v>
      </c>
      <c r="D311" s="75" t="s">
        <v>163</v>
      </c>
      <c r="E311" s="75" t="s">
        <v>167</v>
      </c>
      <c r="F311" s="75" t="s">
        <v>169</v>
      </c>
      <c r="G311" s="30" t="s">
        <v>38</v>
      </c>
      <c r="H311" s="45">
        <f>SUM(H312:H315)</f>
        <v>17.16</v>
      </c>
      <c r="I311" s="45">
        <f>SUM(I312:I315)</f>
        <v>17.16</v>
      </c>
      <c r="J311" s="34">
        <v>0</v>
      </c>
      <c r="K311" s="70" t="s">
        <v>176</v>
      </c>
      <c r="L311" s="70">
        <v>1135</v>
      </c>
      <c r="M311" s="70">
        <v>1656</v>
      </c>
      <c r="N311" s="70"/>
      <c r="O311" s="2"/>
      <c r="P311" s="2"/>
    </row>
    <row r="312" spans="2:16" ht="18.75" customHeight="1" x14ac:dyDescent="0.25">
      <c r="B312" s="74"/>
      <c r="C312" s="75"/>
      <c r="D312" s="75"/>
      <c r="E312" s="75"/>
      <c r="F312" s="75"/>
      <c r="G312" s="30" t="s">
        <v>40</v>
      </c>
      <c r="H312" s="31">
        <v>16.3</v>
      </c>
      <c r="I312" s="31">
        <v>16.3</v>
      </c>
      <c r="J312" s="34">
        <v>0</v>
      </c>
      <c r="K312" s="71"/>
      <c r="L312" s="71"/>
      <c r="M312" s="71"/>
      <c r="N312" s="71"/>
      <c r="O312" s="2"/>
      <c r="P312" s="2"/>
    </row>
    <row r="313" spans="2:16" x14ac:dyDescent="0.25">
      <c r="B313" s="74"/>
      <c r="C313" s="75"/>
      <c r="D313" s="75"/>
      <c r="E313" s="75"/>
      <c r="F313" s="75"/>
      <c r="G313" s="30" t="s">
        <v>44</v>
      </c>
      <c r="H313" s="31"/>
      <c r="I313" s="31"/>
      <c r="J313" s="34">
        <v>0</v>
      </c>
      <c r="K313" s="71"/>
      <c r="L313" s="71"/>
      <c r="M313" s="71"/>
      <c r="N313" s="71"/>
      <c r="O313" s="2"/>
      <c r="P313" s="2"/>
    </row>
    <row r="314" spans="2:16" x14ac:dyDescent="0.25">
      <c r="B314" s="74"/>
      <c r="C314" s="75"/>
      <c r="D314" s="75"/>
      <c r="E314" s="75"/>
      <c r="F314" s="75"/>
      <c r="G314" s="30" t="s">
        <v>45</v>
      </c>
      <c r="H314" s="31">
        <v>0.86</v>
      </c>
      <c r="I314" s="31">
        <v>0.86</v>
      </c>
      <c r="J314" s="34">
        <v>0</v>
      </c>
      <c r="K314" s="71"/>
      <c r="L314" s="71"/>
      <c r="M314" s="71"/>
      <c r="N314" s="71"/>
      <c r="O314" s="2"/>
      <c r="P314" s="2"/>
    </row>
    <row r="315" spans="2:16" x14ac:dyDescent="0.25">
      <c r="B315" s="74"/>
      <c r="C315" s="75"/>
      <c r="D315" s="75"/>
      <c r="E315" s="75"/>
      <c r="F315" s="75"/>
      <c r="G315" s="30" t="s">
        <v>46</v>
      </c>
      <c r="H315" s="31"/>
      <c r="I315" s="31"/>
      <c r="J315" s="34"/>
      <c r="K315" s="72"/>
      <c r="L315" s="72"/>
      <c r="M315" s="72"/>
      <c r="N315" s="72"/>
      <c r="O315" s="2"/>
      <c r="P315" s="2"/>
    </row>
    <row r="316" spans="2:16" ht="21" customHeight="1" x14ac:dyDescent="0.25">
      <c r="B316" s="125" t="s">
        <v>224</v>
      </c>
      <c r="C316" s="87" t="s">
        <v>218</v>
      </c>
      <c r="D316" s="88"/>
      <c r="E316" s="88"/>
      <c r="F316" s="89"/>
      <c r="G316" s="30" t="s">
        <v>38</v>
      </c>
      <c r="H316" s="45">
        <f>SUM(H317:H320)</f>
        <v>6</v>
      </c>
      <c r="I316" s="45">
        <f>SUM(I317:I320)</f>
        <v>6</v>
      </c>
      <c r="J316" s="34">
        <f t="shared" ref="J316" si="67">I316/H316*100</f>
        <v>100</v>
      </c>
      <c r="K316" s="70" t="s">
        <v>174</v>
      </c>
      <c r="L316" s="70" t="s">
        <v>174</v>
      </c>
      <c r="M316" s="70" t="s">
        <v>174</v>
      </c>
      <c r="N316" s="70" t="s">
        <v>174</v>
      </c>
      <c r="O316" s="2"/>
      <c r="P316" s="2"/>
    </row>
    <row r="317" spans="2:16" ht="24" customHeight="1" x14ac:dyDescent="0.25">
      <c r="B317" s="125"/>
      <c r="C317" s="90"/>
      <c r="D317" s="91"/>
      <c r="E317" s="91"/>
      <c r="F317" s="92"/>
      <c r="G317" s="30" t="s">
        <v>40</v>
      </c>
      <c r="H317" s="31">
        <v>0</v>
      </c>
      <c r="I317" s="31"/>
      <c r="J317" s="34"/>
      <c r="K317" s="71"/>
      <c r="L317" s="71"/>
      <c r="M317" s="71"/>
      <c r="N317" s="71"/>
      <c r="O317" s="2"/>
      <c r="P317" s="2"/>
    </row>
    <row r="318" spans="2:16" x14ac:dyDescent="0.25">
      <c r="B318" s="125"/>
      <c r="C318" s="90"/>
      <c r="D318" s="91"/>
      <c r="E318" s="91"/>
      <c r="F318" s="92"/>
      <c r="G318" s="30" t="s">
        <v>44</v>
      </c>
      <c r="H318" s="31"/>
      <c r="I318" s="31"/>
      <c r="J318" s="34"/>
      <c r="K318" s="71"/>
      <c r="L318" s="71"/>
      <c r="M318" s="71"/>
      <c r="N318" s="71"/>
      <c r="O318" s="2"/>
      <c r="P318" s="2"/>
    </row>
    <row r="319" spans="2:16" x14ac:dyDescent="0.25">
      <c r="B319" s="125"/>
      <c r="C319" s="90"/>
      <c r="D319" s="91"/>
      <c r="E319" s="91"/>
      <c r="F319" s="92"/>
      <c r="G319" s="30" t="s">
        <v>45</v>
      </c>
      <c r="H319" s="31">
        <f>H324</f>
        <v>6</v>
      </c>
      <c r="I319" s="31">
        <f>I324</f>
        <v>6</v>
      </c>
      <c r="J319" s="34">
        <f t="shared" ref="J319" si="68">I319/H319*100</f>
        <v>100</v>
      </c>
      <c r="K319" s="71"/>
      <c r="L319" s="71"/>
      <c r="M319" s="71"/>
      <c r="N319" s="71"/>
      <c r="O319" s="2"/>
      <c r="P319" s="2"/>
    </row>
    <row r="320" spans="2:16" x14ac:dyDescent="0.25">
      <c r="B320" s="125"/>
      <c r="C320" s="93"/>
      <c r="D320" s="94"/>
      <c r="E320" s="94"/>
      <c r="F320" s="95"/>
      <c r="G320" s="30" t="s">
        <v>46</v>
      </c>
      <c r="H320" s="31"/>
      <c r="I320" s="31"/>
      <c r="J320" s="34"/>
      <c r="K320" s="72"/>
      <c r="L320" s="72"/>
      <c r="M320" s="72"/>
      <c r="N320" s="72"/>
      <c r="O320" s="2"/>
      <c r="P320" s="2"/>
    </row>
    <row r="321" spans="2:16" ht="22.5" customHeight="1" x14ac:dyDescent="0.25">
      <c r="B321" s="74" t="s">
        <v>273</v>
      </c>
      <c r="C321" s="86" t="s">
        <v>225</v>
      </c>
      <c r="D321" s="75" t="s">
        <v>210</v>
      </c>
      <c r="E321" s="75" t="s">
        <v>167</v>
      </c>
      <c r="F321" s="75" t="s">
        <v>169</v>
      </c>
      <c r="G321" s="30" t="s">
        <v>38</v>
      </c>
      <c r="H321" s="45">
        <f>SUM(H322:H325)</f>
        <v>6</v>
      </c>
      <c r="I321" s="45">
        <f>SUM(I322:I325)</f>
        <v>6</v>
      </c>
      <c r="J321" s="34">
        <f t="shared" ref="J321" si="69">I321/H321*100</f>
        <v>100</v>
      </c>
      <c r="K321" s="70" t="s">
        <v>176</v>
      </c>
      <c r="L321" s="70">
        <v>1135</v>
      </c>
      <c r="M321" s="70">
        <v>1656</v>
      </c>
      <c r="N321" s="70"/>
      <c r="O321" s="2"/>
      <c r="P321" s="2"/>
    </row>
    <row r="322" spans="2:16" ht="18.75" customHeight="1" x14ac:dyDescent="0.25">
      <c r="B322" s="74"/>
      <c r="C322" s="86"/>
      <c r="D322" s="75"/>
      <c r="E322" s="75"/>
      <c r="F322" s="75"/>
      <c r="G322" s="30" t="s">
        <v>40</v>
      </c>
      <c r="H322" s="31">
        <v>0</v>
      </c>
      <c r="I322" s="31"/>
      <c r="J322" s="34"/>
      <c r="K322" s="71"/>
      <c r="L322" s="71"/>
      <c r="M322" s="71"/>
      <c r="N322" s="71"/>
      <c r="O322" s="2"/>
      <c r="P322" s="2"/>
    </row>
    <row r="323" spans="2:16" x14ac:dyDescent="0.25">
      <c r="B323" s="74"/>
      <c r="C323" s="86"/>
      <c r="D323" s="75"/>
      <c r="E323" s="75"/>
      <c r="F323" s="75"/>
      <c r="G323" s="30" t="s">
        <v>44</v>
      </c>
      <c r="H323" s="31"/>
      <c r="I323" s="31"/>
      <c r="J323" s="34"/>
      <c r="K323" s="71"/>
      <c r="L323" s="71"/>
      <c r="M323" s="71"/>
      <c r="N323" s="71"/>
      <c r="O323" s="2"/>
      <c r="P323" s="2"/>
    </row>
    <row r="324" spans="2:16" x14ac:dyDescent="0.25">
      <c r="B324" s="74"/>
      <c r="C324" s="86"/>
      <c r="D324" s="75"/>
      <c r="E324" s="75"/>
      <c r="F324" s="75"/>
      <c r="G324" s="30" t="s">
        <v>45</v>
      </c>
      <c r="H324" s="31">
        <v>6</v>
      </c>
      <c r="I324" s="31">
        <v>6</v>
      </c>
      <c r="J324" s="34">
        <f t="shared" ref="J324" si="70">I324/H324*100</f>
        <v>100</v>
      </c>
      <c r="K324" s="71"/>
      <c r="L324" s="71"/>
      <c r="M324" s="71"/>
      <c r="N324" s="71"/>
      <c r="O324" s="2"/>
      <c r="P324" s="2"/>
    </row>
    <row r="325" spans="2:16" x14ac:dyDescent="0.25">
      <c r="B325" s="74"/>
      <c r="C325" s="86"/>
      <c r="D325" s="75"/>
      <c r="E325" s="75"/>
      <c r="F325" s="75"/>
      <c r="G325" s="30" t="s">
        <v>46</v>
      </c>
      <c r="H325" s="31"/>
      <c r="I325" s="31"/>
      <c r="J325" s="34"/>
      <c r="K325" s="72"/>
      <c r="L325" s="72"/>
      <c r="M325" s="72"/>
      <c r="N325" s="72"/>
      <c r="O325" s="2"/>
      <c r="P325" s="2"/>
    </row>
    <row r="326" spans="2:16" ht="22.5" customHeight="1" x14ac:dyDescent="0.25">
      <c r="B326" s="163">
        <v>8</v>
      </c>
      <c r="C326" s="138" t="s">
        <v>86</v>
      </c>
      <c r="D326" s="139"/>
      <c r="E326" s="139"/>
      <c r="F326" s="139"/>
      <c r="G326" s="25" t="s">
        <v>38</v>
      </c>
      <c r="H326" s="59">
        <f>SUM(H327:H330)</f>
        <v>4191.46</v>
      </c>
      <c r="I326" s="59">
        <f>SUM(I327:I330)</f>
        <v>4191.46</v>
      </c>
      <c r="J326" s="34">
        <f t="shared" si="64"/>
        <v>100</v>
      </c>
      <c r="K326" s="70" t="s">
        <v>174</v>
      </c>
      <c r="L326" s="70" t="s">
        <v>174</v>
      </c>
      <c r="M326" s="70" t="s">
        <v>174</v>
      </c>
      <c r="N326" s="70" t="s">
        <v>174</v>
      </c>
      <c r="O326" s="2"/>
      <c r="P326" s="2"/>
    </row>
    <row r="327" spans="2:16" ht="19.5" customHeight="1" x14ac:dyDescent="0.25">
      <c r="B327" s="163"/>
      <c r="C327" s="138"/>
      <c r="D327" s="139"/>
      <c r="E327" s="139"/>
      <c r="F327" s="139"/>
      <c r="G327" s="25" t="s">
        <v>40</v>
      </c>
      <c r="H327" s="21">
        <f>H332+H337+H342</f>
        <v>4053.12</v>
      </c>
      <c r="I327" s="21">
        <f>I332+I337+I342</f>
        <v>4053.12</v>
      </c>
      <c r="J327" s="34">
        <f t="shared" si="64"/>
        <v>100</v>
      </c>
      <c r="K327" s="71"/>
      <c r="L327" s="71"/>
      <c r="M327" s="71"/>
      <c r="N327" s="71"/>
      <c r="O327" s="2"/>
      <c r="P327" s="2"/>
    </row>
    <row r="328" spans="2:16" x14ac:dyDescent="0.25">
      <c r="B328" s="163"/>
      <c r="C328" s="138"/>
      <c r="D328" s="139"/>
      <c r="E328" s="139"/>
      <c r="F328" s="139"/>
      <c r="G328" s="25" t="s">
        <v>44</v>
      </c>
      <c r="H328" s="21"/>
      <c r="I328" s="21"/>
      <c r="J328" s="34"/>
      <c r="K328" s="71"/>
      <c r="L328" s="71"/>
      <c r="M328" s="71"/>
      <c r="N328" s="71"/>
      <c r="O328" s="2"/>
      <c r="P328" s="2"/>
    </row>
    <row r="329" spans="2:16" x14ac:dyDescent="0.25">
      <c r="B329" s="163"/>
      <c r="C329" s="138"/>
      <c r="D329" s="139"/>
      <c r="E329" s="139"/>
      <c r="F329" s="139"/>
      <c r="G329" s="25" t="s">
        <v>45</v>
      </c>
      <c r="H329" s="21">
        <f>H339+H344+H334</f>
        <v>138.34</v>
      </c>
      <c r="I329" s="21">
        <f>I339+I344+I334</f>
        <v>138.34</v>
      </c>
      <c r="J329" s="34">
        <f t="shared" si="64"/>
        <v>100</v>
      </c>
      <c r="K329" s="71"/>
      <c r="L329" s="71"/>
      <c r="M329" s="71"/>
      <c r="N329" s="71"/>
      <c r="O329" s="2"/>
      <c r="P329" s="2"/>
    </row>
    <row r="330" spans="2:16" x14ac:dyDescent="0.25">
      <c r="B330" s="163"/>
      <c r="C330" s="138"/>
      <c r="D330" s="139"/>
      <c r="E330" s="139"/>
      <c r="F330" s="139"/>
      <c r="G330" s="25" t="s">
        <v>46</v>
      </c>
      <c r="H330" s="21"/>
      <c r="I330" s="21"/>
      <c r="J330" s="34"/>
      <c r="K330" s="72"/>
      <c r="L330" s="72"/>
      <c r="M330" s="72"/>
      <c r="N330" s="72"/>
      <c r="O330" s="2"/>
      <c r="P330" s="2"/>
    </row>
    <row r="331" spans="2:16" ht="15" customHeight="1" x14ac:dyDescent="0.25">
      <c r="B331" s="79" t="s">
        <v>87</v>
      </c>
      <c r="C331" s="73" t="s">
        <v>114</v>
      </c>
      <c r="D331" s="73" t="s">
        <v>162</v>
      </c>
      <c r="E331" s="73" t="s">
        <v>170</v>
      </c>
      <c r="F331" s="73" t="s">
        <v>170</v>
      </c>
      <c r="G331" s="25" t="s">
        <v>38</v>
      </c>
      <c r="H331" s="59">
        <f>SUM(H332:H335)</f>
        <v>1466.76</v>
      </c>
      <c r="I331" s="59">
        <f>SUM(I332:I335)</f>
        <v>1466.76</v>
      </c>
      <c r="J331" s="34"/>
      <c r="K331" s="70" t="s">
        <v>136</v>
      </c>
      <c r="L331" s="70">
        <v>850</v>
      </c>
      <c r="M331" s="70">
        <v>809</v>
      </c>
      <c r="N331" s="70" t="s">
        <v>301</v>
      </c>
      <c r="O331" s="2"/>
      <c r="P331" s="2"/>
    </row>
    <row r="332" spans="2:16" x14ac:dyDescent="0.25">
      <c r="B332" s="79"/>
      <c r="C332" s="73"/>
      <c r="D332" s="73"/>
      <c r="E332" s="73"/>
      <c r="F332" s="73"/>
      <c r="G332" s="25" t="s">
        <v>40</v>
      </c>
      <c r="H332" s="21">
        <v>1393.42</v>
      </c>
      <c r="I332" s="21">
        <v>1393.42</v>
      </c>
      <c r="J332" s="34"/>
      <c r="K332" s="71"/>
      <c r="L332" s="71"/>
      <c r="M332" s="71"/>
      <c r="N332" s="71"/>
      <c r="O332" s="2"/>
      <c r="P332" s="2"/>
    </row>
    <row r="333" spans="2:16" x14ac:dyDescent="0.25">
      <c r="B333" s="79"/>
      <c r="C333" s="73"/>
      <c r="D333" s="73"/>
      <c r="E333" s="73"/>
      <c r="F333" s="73"/>
      <c r="G333" s="25" t="s">
        <v>44</v>
      </c>
      <c r="H333" s="21"/>
      <c r="I333" s="21"/>
      <c r="J333" s="34"/>
      <c r="K333" s="71"/>
      <c r="L333" s="71"/>
      <c r="M333" s="71"/>
      <c r="N333" s="71"/>
      <c r="O333" s="2"/>
      <c r="P333" s="2"/>
    </row>
    <row r="334" spans="2:16" x14ac:dyDescent="0.25">
      <c r="B334" s="79"/>
      <c r="C334" s="73"/>
      <c r="D334" s="73"/>
      <c r="E334" s="73"/>
      <c r="F334" s="73"/>
      <c r="G334" s="25" t="s">
        <v>45</v>
      </c>
      <c r="H334" s="21">
        <v>73.34</v>
      </c>
      <c r="I334" s="21">
        <v>73.34</v>
      </c>
      <c r="J334" s="34"/>
      <c r="K334" s="71"/>
      <c r="L334" s="71"/>
      <c r="M334" s="71"/>
      <c r="N334" s="71"/>
      <c r="O334" s="2"/>
      <c r="P334" s="2"/>
    </row>
    <row r="335" spans="2:16" x14ac:dyDescent="0.25">
      <c r="B335" s="79"/>
      <c r="C335" s="73"/>
      <c r="D335" s="73"/>
      <c r="E335" s="73"/>
      <c r="F335" s="73"/>
      <c r="G335" s="25" t="s">
        <v>46</v>
      </c>
      <c r="H335" s="21"/>
      <c r="I335" s="21"/>
      <c r="J335" s="34"/>
      <c r="K335" s="72"/>
      <c r="L335" s="72"/>
      <c r="M335" s="72"/>
      <c r="N335" s="72"/>
      <c r="O335" s="2"/>
      <c r="P335" s="2"/>
    </row>
    <row r="336" spans="2:16" ht="19.5" customHeight="1" x14ac:dyDescent="0.25">
      <c r="B336" s="79" t="s">
        <v>88</v>
      </c>
      <c r="C336" s="86" t="s">
        <v>245</v>
      </c>
      <c r="D336" s="73" t="s">
        <v>165</v>
      </c>
      <c r="E336" s="73" t="s">
        <v>167</v>
      </c>
      <c r="F336" s="73" t="s">
        <v>169</v>
      </c>
      <c r="G336" s="25" t="s">
        <v>38</v>
      </c>
      <c r="H336" s="59">
        <f>SUM(H337:H340)</f>
        <v>1425</v>
      </c>
      <c r="I336" s="59">
        <f>SUM(I337:I340)</f>
        <v>1425</v>
      </c>
      <c r="J336" s="34">
        <f t="shared" si="64"/>
        <v>100</v>
      </c>
      <c r="K336" s="70" t="s">
        <v>137</v>
      </c>
      <c r="L336" s="70">
        <v>80</v>
      </c>
      <c r="M336" s="70">
        <v>46</v>
      </c>
      <c r="N336" s="70" t="s">
        <v>301</v>
      </c>
      <c r="O336" s="2"/>
      <c r="P336" s="2"/>
    </row>
    <row r="337" spans="2:16" ht="16.5" customHeight="1" x14ac:dyDescent="0.25">
      <c r="B337" s="79"/>
      <c r="C337" s="86"/>
      <c r="D337" s="73"/>
      <c r="E337" s="73"/>
      <c r="F337" s="73"/>
      <c r="G337" s="25" t="s">
        <v>40</v>
      </c>
      <c r="H337" s="21">
        <v>1425</v>
      </c>
      <c r="I337" s="21">
        <v>1425</v>
      </c>
      <c r="J337" s="34">
        <f t="shared" si="64"/>
        <v>100</v>
      </c>
      <c r="K337" s="71"/>
      <c r="L337" s="71"/>
      <c r="M337" s="71"/>
      <c r="N337" s="71"/>
      <c r="O337" s="2"/>
      <c r="P337" s="2"/>
    </row>
    <row r="338" spans="2:16" x14ac:dyDescent="0.25">
      <c r="B338" s="79"/>
      <c r="C338" s="86"/>
      <c r="D338" s="73"/>
      <c r="E338" s="73"/>
      <c r="F338" s="73"/>
      <c r="G338" s="25" t="s">
        <v>44</v>
      </c>
      <c r="H338" s="21"/>
      <c r="I338" s="21"/>
      <c r="J338" s="34"/>
      <c r="K338" s="71"/>
      <c r="L338" s="71"/>
      <c r="M338" s="71"/>
      <c r="N338" s="71"/>
      <c r="O338" s="2"/>
      <c r="P338" s="2"/>
    </row>
    <row r="339" spans="2:16" x14ac:dyDescent="0.25">
      <c r="B339" s="79"/>
      <c r="C339" s="86"/>
      <c r="D339" s="73"/>
      <c r="E339" s="73"/>
      <c r="F339" s="73"/>
      <c r="G339" s="25" t="s">
        <v>45</v>
      </c>
      <c r="H339" s="21"/>
      <c r="I339" s="21"/>
      <c r="J339" s="34" t="e">
        <f t="shared" si="64"/>
        <v>#DIV/0!</v>
      </c>
      <c r="K339" s="71"/>
      <c r="L339" s="71"/>
      <c r="M339" s="71"/>
      <c r="N339" s="71"/>
      <c r="O339" s="2"/>
      <c r="P339" s="2"/>
    </row>
    <row r="340" spans="2:16" ht="34.5" customHeight="1" x14ac:dyDescent="0.25">
      <c r="B340" s="79"/>
      <c r="C340" s="86"/>
      <c r="D340" s="73"/>
      <c r="E340" s="73"/>
      <c r="F340" s="73"/>
      <c r="G340" s="25" t="s">
        <v>46</v>
      </c>
      <c r="H340" s="21"/>
      <c r="I340" s="21"/>
      <c r="J340" s="34"/>
      <c r="K340" s="72"/>
      <c r="L340" s="72"/>
      <c r="M340" s="72"/>
      <c r="N340" s="72"/>
      <c r="O340" s="2"/>
      <c r="P340" s="2"/>
    </row>
    <row r="341" spans="2:16" ht="20.25" customHeight="1" x14ac:dyDescent="0.25">
      <c r="B341" s="79" t="s">
        <v>89</v>
      </c>
      <c r="C341" s="86" t="s">
        <v>243</v>
      </c>
      <c r="D341" s="73" t="s">
        <v>165</v>
      </c>
      <c r="E341" s="75" t="s">
        <v>170</v>
      </c>
      <c r="F341" s="75" t="s">
        <v>171</v>
      </c>
      <c r="G341" s="25" t="s">
        <v>38</v>
      </c>
      <c r="H341" s="59">
        <f>SUM(H342:H345)</f>
        <v>1299.7</v>
      </c>
      <c r="I341" s="59">
        <f>SUM(I342:I345)</f>
        <v>1299.7</v>
      </c>
      <c r="J341" s="34">
        <f t="shared" si="64"/>
        <v>100</v>
      </c>
      <c r="K341" s="70" t="s">
        <v>137</v>
      </c>
      <c r="L341" s="70">
        <v>80</v>
      </c>
      <c r="M341" s="70">
        <v>46</v>
      </c>
      <c r="N341" s="70" t="s">
        <v>301</v>
      </c>
      <c r="O341" s="2"/>
      <c r="P341" s="2"/>
    </row>
    <row r="342" spans="2:16" ht="18.75" customHeight="1" x14ac:dyDescent="0.25">
      <c r="B342" s="79"/>
      <c r="C342" s="86"/>
      <c r="D342" s="73"/>
      <c r="E342" s="75"/>
      <c r="F342" s="75"/>
      <c r="G342" s="25" t="s">
        <v>40</v>
      </c>
      <c r="H342" s="21">
        <v>1234.7</v>
      </c>
      <c r="I342" s="21">
        <v>1234.7</v>
      </c>
      <c r="J342" s="34"/>
      <c r="K342" s="71"/>
      <c r="L342" s="71"/>
      <c r="M342" s="71"/>
      <c r="N342" s="71"/>
      <c r="O342" s="2"/>
      <c r="P342" s="2"/>
    </row>
    <row r="343" spans="2:16" x14ac:dyDescent="0.25">
      <c r="B343" s="79"/>
      <c r="C343" s="86"/>
      <c r="D343" s="73"/>
      <c r="E343" s="75"/>
      <c r="F343" s="75"/>
      <c r="G343" s="25" t="s">
        <v>44</v>
      </c>
      <c r="H343" s="21"/>
      <c r="I343" s="21"/>
      <c r="J343" s="34"/>
      <c r="K343" s="71"/>
      <c r="L343" s="71"/>
      <c r="M343" s="71"/>
      <c r="N343" s="71"/>
      <c r="O343" s="2"/>
      <c r="P343" s="2"/>
    </row>
    <row r="344" spans="2:16" x14ac:dyDescent="0.25">
      <c r="B344" s="79"/>
      <c r="C344" s="86"/>
      <c r="D344" s="73"/>
      <c r="E344" s="75"/>
      <c r="F344" s="75"/>
      <c r="G344" s="25" t="s">
        <v>45</v>
      </c>
      <c r="H344" s="21">
        <v>65</v>
      </c>
      <c r="I344" s="21">
        <v>65</v>
      </c>
      <c r="J344" s="34">
        <f t="shared" si="64"/>
        <v>100</v>
      </c>
      <c r="K344" s="71"/>
      <c r="L344" s="71"/>
      <c r="M344" s="71"/>
      <c r="N344" s="71"/>
      <c r="O344" s="2"/>
      <c r="P344" s="2"/>
    </row>
    <row r="345" spans="2:16" x14ac:dyDescent="0.25">
      <c r="B345" s="79"/>
      <c r="C345" s="86"/>
      <c r="D345" s="73"/>
      <c r="E345" s="75"/>
      <c r="F345" s="75"/>
      <c r="G345" s="25" t="s">
        <v>46</v>
      </c>
      <c r="H345" s="21"/>
      <c r="I345" s="21"/>
      <c r="J345" s="34"/>
      <c r="K345" s="72"/>
      <c r="L345" s="72"/>
      <c r="M345" s="72"/>
      <c r="N345" s="72"/>
      <c r="O345" s="2"/>
      <c r="P345" s="2"/>
    </row>
    <row r="346" spans="2:16" ht="20.25" customHeight="1" x14ac:dyDescent="0.25">
      <c r="B346" s="163">
        <v>9</v>
      </c>
      <c r="C346" s="138" t="s">
        <v>68</v>
      </c>
      <c r="D346" s="139"/>
      <c r="E346" s="139"/>
      <c r="F346" s="139"/>
      <c r="G346" s="25" t="s">
        <v>38</v>
      </c>
      <c r="H346" s="45">
        <f>SUM(H347:H350)</f>
        <v>17156.659999999996</v>
      </c>
      <c r="I346" s="45">
        <f>SUM(I347:I350)</f>
        <v>17156.659999999996</v>
      </c>
      <c r="J346" s="34">
        <f t="shared" si="64"/>
        <v>100</v>
      </c>
      <c r="K346" s="70" t="s">
        <v>174</v>
      </c>
      <c r="L346" s="70" t="s">
        <v>174</v>
      </c>
      <c r="M346" s="70" t="s">
        <v>174</v>
      </c>
      <c r="N346" s="70" t="s">
        <v>174</v>
      </c>
      <c r="O346" s="2"/>
      <c r="P346" s="2"/>
    </row>
    <row r="347" spans="2:16" ht="18.75" customHeight="1" x14ac:dyDescent="0.25">
      <c r="B347" s="163"/>
      <c r="C347" s="138"/>
      <c r="D347" s="139"/>
      <c r="E347" s="139"/>
      <c r="F347" s="139"/>
      <c r="G347" s="25" t="s">
        <v>40</v>
      </c>
      <c r="H347" s="21">
        <f>H352+H357+H362+H367+H372</f>
        <v>988.6</v>
      </c>
      <c r="I347" s="21">
        <f>I352+I357+I362+I367+I372</f>
        <v>988.6</v>
      </c>
      <c r="J347" s="34">
        <f t="shared" si="64"/>
        <v>100</v>
      </c>
      <c r="K347" s="71"/>
      <c r="L347" s="71"/>
      <c r="M347" s="71"/>
      <c r="N347" s="71"/>
      <c r="O347" s="2"/>
      <c r="P347" s="2"/>
    </row>
    <row r="348" spans="2:16" x14ac:dyDescent="0.25">
      <c r="B348" s="163"/>
      <c r="C348" s="138"/>
      <c r="D348" s="139"/>
      <c r="E348" s="139"/>
      <c r="F348" s="139"/>
      <c r="G348" s="25" t="s">
        <v>44</v>
      </c>
      <c r="H348" s="21"/>
      <c r="I348" s="21"/>
      <c r="J348" s="34"/>
      <c r="K348" s="71"/>
      <c r="L348" s="71"/>
      <c r="M348" s="71"/>
      <c r="N348" s="71"/>
      <c r="O348" s="2"/>
      <c r="P348" s="2"/>
    </row>
    <row r="349" spans="2:16" x14ac:dyDescent="0.25">
      <c r="B349" s="163"/>
      <c r="C349" s="138"/>
      <c r="D349" s="139"/>
      <c r="E349" s="139"/>
      <c r="F349" s="139"/>
      <c r="G349" s="25" t="s">
        <v>45</v>
      </c>
      <c r="H349" s="21">
        <f>H359+H354+H364+H369+H374</f>
        <v>16168.059999999998</v>
      </c>
      <c r="I349" s="21">
        <f>I359+I354+I364+I369+I374</f>
        <v>16168.059999999998</v>
      </c>
      <c r="J349" s="34">
        <f t="shared" si="64"/>
        <v>100</v>
      </c>
      <c r="K349" s="71"/>
      <c r="L349" s="71"/>
      <c r="M349" s="71"/>
      <c r="N349" s="71"/>
      <c r="O349" s="2"/>
      <c r="P349" s="2"/>
    </row>
    <row r="350" spans="2:16" x14ac:dyDescent="0.25">
      <c r="B350" s="163"/>
      <c r="C350" s="138"/>
      <c r="D350" s="139"/>
      <c r="E350" s="139"/>
      <c r="F350" s="139"/>
      <c r="G350" s="25" t="s">
        <v>46</v>
      </c>
      <c r="H350" s="21"/>
      <c r="I350" s="21"/>
      <c r="J350" s="34"/>
      <c r="K350" s="72"/>
      <c r="L350" s="72"/>
      <c r="M350" s="72"/>
      <c r="N350" s="72"/>
      <c r="O350" s="2"/>
      <c r="P350" s="2"/>
    </row>
    <row r="351" spans="2:16" ht="15" customHeight="1" x14ac:dyDescent="0.25">
      <c r="B351" s="79" t="s">
        <v>90</v>
      </c>
      <c r="C351" s="73" t="s">
        <v>186</v>
      </c>
      <c r="D351" s="73" t="s">
        <v>164</v>
      </c>
      <c r="E351" s="73" t="s">
        <v>167</v>
      </c>
      <c r="F351" s="73" t="s">
        <v>169</v>
      </c>
      <c r="G351" s="25" t="s">
        <v>38</v>
      </c>
      <c r="H351" s="59">
        <f>SUM(H352:H355)</f>
        <v>5065.9000000000005</v>
      </c>
      <c r="I351" s="59">
        <f>SUM(I352:I355)</f>
        <v>5065.9000000000005</v>
      </c>
      <c r="J351" s="34">
        <f t="shared" si="64"/>
        <v>100</v>
      </c>
      <c r="K351" s="70" t="s">
        <v>145</v>
      </c>
      <c r="L351" s="70">
        <v>93</v>
      </c>
      <c r="M351" s="70">
        <v>94</v>
      </c>
      <c r="N351" s="70"/>
      <c r="O351" s="2"/>
      <c r="P351" s="2"/>
    </row>
    <row r="352" spans="2:16" ht="20.25" customHeight="1" x14ac:dyDescent="0.25">
      <c r="B352" s="79"/>
      <c r="C352" s="73"/>
      <c r="D352" s="73"/>
      <c r="E352" s="73"/>
      <c r="F352" s="73"/>
      <c r="G352" s="25" t="s">
        <v>40</v>
      </c>
      <c r="H352" s="21">
        <v>988.6</v>
      </c>
      <c r="I352" s="21">
        <v>988.6</v>
      </c>
      <c r="J352" s="34">
        <f t="shared" si="64"/>
        <v>100</v>
      </c>
      <c r="K352" s="71"/>
      <c r="L352" s="71"/>
      <c r="M352" s="71"/>
      <c r="N352" s="71"/>
      <c r="O352" s="2"/>
      <c r="P352" s="2"/>
    </row>
    <row r="353" spans="2:16" x14ac:dyDescent="0.25">
      <c r="B353" s="79"/>
      <c r="C353" s="73"/>
      <c r="D353" s="73"/>
      <c r="E353" s="73"/>
      <c r="F353" s="73"/>
      <c r="G353" s="25" t="s">
        <v>44</v>
      </c>
      <c r="H353" s="21"/>
      <c r="I353" s="21"/>
      <c r="J353" s="34"/>
      <c r="K353" s="71"/>
      <c r="L353" s="71"/>
      <c r="M353" s="71"/>
      <c r="N353" s="71"/>
      <c r="O353" s="2"/>
      <c r="P353" s="2"/>
    </row>
    <row r="354" spans="2:16" x14ac:dyDescent="0.25">
      <c r="B354" s="79"/>
      <c r="C354" s="73"/>
      <c r="D354" s="73"/>
      <c r="E354" s="73"/>
      <c r="F354" s="73"/>
      <c r="G354" s="25" t="s">
        <v>45</v>
      </c>
      <c r="H354" s="21">
        <v>4077.3</v>
      </c>
      <c r="I354" s="21">
        <v>4077.3</v>
      </c>
      <c r="J354" s="34">
        <f t="shared" si="64"/>
        <v>100</v>
      </c>
      <c r="K354" s="71"/>
      <c r="L354" s="71"/>
      <c r="M354" s="71"/>
      <c r="N354" s="71"/>
      <c r="O354" s="2"/>
      <c r="P354" s="2"/>
    </row>
    <row r="355" spans="2:16" ht="33" customHeight="1" x14ac:dyDescent="0.25">
      <c r="B355" s="79"/>
      <c r="C355" s="73"/>
      <c r="D355" s="73"/>
      <c r="E355" s="73"/>
      <c r="F355" s="73"/>
      <c r="G355" s="25" t="s">
        <v>46</v>
      </c>
      <c r="H355" s="21"/>
      <c r="I355" s="21"/>
      <c r="J355" s="34"/>
      <c r="K355" s="72"/>
      <c r="L355" s="72"/>
      <c r="M355" s="72"/>
      <c r="N355" s="72"/>
      <c r="O355" s="2"/>
      <c r="P355" s="2"/>
    </row>
    <row r="356" spans="2:16" ht="23.25" customHeight="1" x14ac:dyDescent="0.25">
      <c r="B356" s="79" t="s">
        <v>91</v>
      </c>
      <c r="C356" s="73" t="s">
        <v>279</v>
      </c>
      <c r="D356" s="73" t="s">
        <v>164</v>
      </c>
      <c r="E356" s="73" t="s">
        <v>167</v>
      </c>
      <c r="F356" s="73" t="s">
        <v>169</v>
      </c>
      <c r="G356" s="44" t="s">
        <v>38</v>
      </c>
      <c r="H356" s="59">
        <f>SUM(H357:H360)</f>
        <v>10859.3</v>
      </c>
      <c r="I356" s="59">
        <f>SUM(I357:I360)</f>
        <v>10859.3</v>
      </c>
      <c r="J356" s="34">
        <f t="shared" ref="J356" si="71">I356/H356*100</f>
        <v>100</v>
      </c>
      <c r="K356" s="70" t="s">
        <v>145</v>
      </c>
      <c r="L356" s="70">
        <v>93</v>
      </c>
      <c r="M356" s="70">
        <v>94</v>
      </c>
      <c r="N356" s="70"/>
      <c r="O356" s="2"/>
      <c r="P356" s="2"/>
    </row>
    <row r="357" spans="2:16" ht="22.5" customHeight="1" x14ac:dyDescent="0.25">
      <c r="B357" s="79"/>
      <c r="C357" s="73"/>
      <c r="D357" s="73"/>
      <c r="E357" s="73"/>
      <c r="F357" s="73"/>
      <c r="G357" s="44" t="s">
        <v>40</v>
      </c>
      <c r="H357" s="21"/>
      <c r="I357" s="21"/>
      <c r="J357" s="34"/>
      <c r="K357" s="71"/>
      <c r="L357" s="71"/>
      <c r="M357" s="71"/>
      <c r="N357" s="71"/>
      <c r="O357" s="2"/>
      <c r="P357" s="2"/>
    </row>
    <row r="358" spans="2:16" x14ac:dyDescent="0.25">
      <c r="B358" s="79"/>
      <c r="C358" s="73"/>
      <c r="D358" s="73"/>
      <c r="E358" s="73"/>
      <c r="F358" s="73"/>
      <c r="G358" s="44" t="s">
        <v>44</v>
      </c>
      <c r="H358" s="21"/>
      <c r="I358" s="21"/>
      <c r="J358" s="34"/>
      <c r="K358" s="71"/>
      <c r="L358" s="71"/>
      <c r="M358" s="71"/>
      <c r="N358" s="71"/>
      <c r="O358" s="2"/>
      <c r="P358" s="2"/>
    </row>
    <row r="359" spans="2:16" x14ac:dyDescent="0.25">
      <c r="B359" s="79"/>
      <c r="C359" s="73"/>
      <c r="D359" s="73"/>
      <c r="E359" s="73"/>
      <c r="F359" s="73"/>
      <c r="G359" s="44" t="s">
        <v>45</v>
      </c>
      <c r="H359" s="21">
        <v>10859.3</v>
      </c>
      <c r="I359" s="21">
        <v>10859.3</v>
      </c>
      <c r="J359" s="34">
        <f t="shared" ref="J359" si="72">I359/H359*100</f>
        <v>100</v>
      </c>
      <c r="K359" s="71"/>
      <c r="L359" s="71"/>
      <c r="M359" s="71"/>
      <c r="N359" s="71"/>
      <c r="O359" s="2"/>
      <c r="P359" s="2"/>
    </row>
    <row r="360" spans="2:16" x14ac:dyDescent="0.25">
      <c r="B360" s="79"/>
      <c r="C360" s="73"/>
      <c r="D360" s="73"/>
      <c r="E360" s="73"/>
      <c r="F360" s="73"/>
      <c r="G360" s="44" t="s">
        <v>46</v>
      </c>
      <c r="H360" s="21"/>
      <c r="I360" s="21"/>
      <c r="J360" s="34"/>
      <c r="K360" s="72"/>
      <c r="L360" s="72"/>
      <c r="M360" s="72"/>
      <c r="N360" s="72"/>
      <c r="O360" s="2"/>
      <c r="P360" s="2"/>
    </row>
    <row r="361" spans="2:16" ht="17.25" customHeight="1" x14ac:dyDescent="0.25">
      <c r="B361" s="79" t="s">
        <v>92</v>
      </c>
      <c r="C361" s="73" t="s">
        <v>278</v>
      </c>
      <c r="D361" s="73" t="s">
        <v>164</v>
      </c>
      <c r="E361" s="73" t="s">
        <v>167</v>
      </c>
      <c r="F361" s="73" t="s">
        <v>169</v>
      </c>
      <c r="G361" s="25" t="s">
        <v>38</v>
      </c>
      <c r="H361" s="59">
        <f>SUM(H362:H365)</f>
        <v>889.46</v>
      </c>
      <c r="I361" s="59">
        <f>SUM(I362:I365)</f>
        <v>889.46</v>
      </c>
      <c r="J361" s="34">
        <f t="shared" si="64"/>
        <v>100</v>
      </c>
      <c r="K361" s="70" t="s">
        <v>145</v>
      </c>
      <c r="L361" s="70">
        <v>93</v>
      </c>
      <c r="M361" s="70">
        <v>94</v>
      </c>
      <c r="N361" s="70"/>
      <c r="O361" s="2"/>
      <c r="P361" s="2"/>
    </row>
    <row r="362" spans="2:16" ht="18.75" customHeight="1" x14ac:dyDescent="0.25">
      <c r="B362" s="79"/>
      <c r="C362" s="73"/>
      <c r="D362" s="73"/>
      <c r="E362" s="73"/>
      <c r="F362" s="73"/>
      <c r="G362" s="25" t="s">
        <v>40</v>
      </c>
      <c r="H362" s="21"/>
      <c r="I362" s="21"/>
      <c r="J362" s="34"/>
      <c r="K362" s="71"/>
      <c r="L362" s="71"/>
      <c r="M362" s="71"/>
      <c r="N362" s="71"/>
      <c r="O362" s="2"/>
      <c r="P362" s="2"/>
    </row>
    <row r="363" spans="2:16" x14ac:dyDescent="0.25">
      <c r="B363" s="79"/>
      <c r="C363" s="73"/>
      <c r="D363" s="73"/>
      <c r="E363" s="73"/>
      <c r="F363" s="73"/>
      <c r="G363" s="25" t="s">
        <v>44</v>
      </c>
      <c r="H363" s="21"/>
      <c r="I363" s="21"/>
      <c r="J363" s="34"/>
      <c r="K363" s="71"/>
      <c r="L363" s="71"/>
      <c r="M363" s="71"/>
      <c r="N363" s="71"/>
      <c r="O363" s="2"/>
      <c r="P363" s="2"/>
    </row>
    <row r="364" spans="2:16" x14ac:dyDescent="0.25">
      <c r="B364" s="79"/>
      <c r="C364" s="73"/>
      <c r="D364" s="73"/>
      <c r="E364" s="73"/>
      <c r="F364" s="73"/>
      <c r="G364" s="25" t="s">
        <v>45</v>
      </c>
      <c r="H364" s="21">
        <v>889.46</v>
      </c>
      <c r="I364" s="21">
        <v>889.46</v>
      </c>
      <c r="J364" s="34">
        <f t="shared" si="64"/>
        <v>100</v>
      </c>
      <c r="K364" s="71"/>
      <c r="L364" s="71"/>
      <c r="M364" s="71"/>
      <c r="N364" s="71"/>
      <c r="O364" s="2"/>
      <c r="P364" s="2"/>
    </row>
    <row r="365" spans="2:16" x14ac:dyDescent="0.25">
      <c r="B365" s="79"/>
      <c r="C365" s="73"/>
      <c r="D365" s="73"/>
      <c r="E365" s="73"/>
      <c r="F365" s="73"/>
      <c r="G365" s="25" t="s">
        <v>46</v>
      </c>
      <c r="H365" s="21"/>
      <c r="I365" s="21"/>
      <c r="J365" s="34"/>
      <c r="K365" s="72"/>
      <c r="L365" s="72"/>
      <c r="M365" s="72"/>
      <c r="N365" s="72"/>
      <c r="O365" s="2"/>
      <c r="P365" s="2"/>
    </row>
    <row r="366" spans="2:16" ht="21" customHeight="1" x14ac:dyDescent="0.25">
      <c r="B366" s="79" t="s">
        <v>93</v>
      </c>
      <c r="C366" s="73" t="s">
        <v>187</v>
      </c>
      <c r="D366" s="73" t="s">
        <v>164</v>
      </c>
      <c r="E366" s="73" t="s">
        <v>167</v>
      </c>
      <c r="F366" s="73" t="s">
        <v>169</v>
      </c>
      <c r="G366" s="25" t="s">
        <v>38</v>
      </c>
      <c r="H366" s="45">
        <f>SUM(H367:H370)</f>
        <v>45</v>
      </c>
      <c r="I366" s="45">
        <f>SUM(I367:I370)</f>
        <v>45</v>
      </c>
      <c r="J366" s="34">
        <f t="shared" ref="J366:J419" si="73">I366/H366*100</f>
        <v>100</v>
      </c>
      <c r="K366" s="70" t="s">
        <v>139</v>
      </c>
      <c r="L366" s="70">
        <v>40</v>
      </c>
      <c r="M366" s="70">
        <v>63</v>
      </c>
      <c r="N366" s="70"/>
      <c r="O366" s="2"/>
      <c r="P366" s="2"/>
    </row>
    <row r="367" spans="2:16" ht="17.25" customHeight="1" x14ac:dyDescent="0.25">
      <c r="B367" s="79"/>
      <c r="C367" s="73"/>
      <c r="D367" s="73"/>
      <c r="E367" s="73"/>
      <c r="F367" s="73"/>
      <c r="G367" s="25" t="s">
        <v>40</v>
      </c>
      <c r="H367" s="21"/>
      <c r="I367" s="21"/>
      <c r="J367" s="34"/>
      <c r="K367" s="71"/>
      <c r="L367" s="71"/>
      <c r="M367" s="71"/>
      <c r="N367" s="71"/>
      <c r="O367" s="2"/>
      <c r="P367" s="2"/>
    </row>
    <row r="368" spans="2:16" x14ac:dyDescent="0.25">
      <c r="B368" s="79"/>
      <c r="C368" s="73"/>
      <c r="D368" s="73"/>
      <c r="E368" s="73"/>
      <c r="F368" s="73"/>
      <c r="G368" s="25" t="s">
        <v>44</v>
      </c>
      <c r="H368" s="21"/>
      <c r="I368" s="21"/>
      <c r="J368" s="34"/>
      <c r="K368" s="71"/>
      <c r="L368" s="71"/>
      <c r="M368" s="71"/>
      <c r="N368" s="71"/>
      <c r="O368" s="2"/>
      <c r="P368" s="2"/>
    </row>
    <row r="369" spans="2:16" x14ac:dyDescent="0.25">
      <c r="B369" s="79"/>
      <c r="C369" s="73"/>
      <c r="D369" s="73"/>
      <c r="E369" s="73"/>
      <c r="F369" s="73"/>
      <c r="G369" s="25" t="s">
        <v>45</v>
      </c>
      <c r="H369" s="21">
        <v>45</v>
      </c>
      <c r="I369" s="21">
        <v>45</v>
      </c>
      <c r="J369" s="34">
        <f t="shared" si="73"/>
        <v>100</v>
      </c>
      <c r="K369" s="71"/>
      <c r="L369" s="71"/>
      <c r="M369" s="71"/>
      <c r="N369" s="71"/>
      <c r="O369" s="2"/>
      <c r="P369" s="2"/>
    </row>
    <row r="370" spans="2:16" x14ac:dyDescent="0.25">
      <c r="B370" s="79"/>
      <c r="C370" s="73"/>
      <c r="D370" s="73"/>
      <c r="E370" s="73"/>
      <c r="F370" s="73"/>
      <c r="G370" s="25" t="s">
        <v>46</v>
      </c>
      <c r="H370" s="21"/>
      <c r="I370" s="21"/>
      <c r="J370" s="34"/>
      <c r="K370" s="72"/>
      <c r="L370" s="72"/>
      <c r="M370" s="72"/>
      <c r="N370" s="72"/>
      <c r="O370" s="2"/>
      <c r="P370" s="2"/>
    </row>
    <row r="371" spans="2:16" ht="17.25" customHeight="1" x14ac:dyDescent="0.25">
      <c r="B371" s="79" t="s">
        <v>244</v>
      </c>
      <c r="C371" s="73" t="s">
        <v>188</v>
      </c>
      <c r="D371" s="73" t="s">
        <v>164</v>
      </c>
      <c r="E371" s="73" t="s">
        <v>167</v>
      </c>
      <c r="F371" s="73" t="s">
        <v>169</v>
      </c>
      <c r="G371" s="25" t="s">
        <v>38</v>
      </c>
      <c r="H371" s="45">
        <f>SUM(H372:H375)</f>
        <v>297</v>
      </c>
      <c r="I371" s="45">
        <f>SUM(I372:I375)</f>
        <v>297</v>
      </c>
      <c r="J371" s="34">
        <f t="shared" si="73"/>
        <v>100</v>
      </c>
      <c r="K371" s="70" t="s">
        <v>139</v>
      </c>
      <c r="L371" s="70">
        <v>40</v>
      </c>
      <c r="M371" s="70">
        <v>63</v>
      </c>
      <c r="N371" s="70"/>
      <c r="O371" s="2"/>
      <c r="P371" s="2"/>
    </row>
    <row r="372" spans="2:16" ht="14.25" customHeight="1" x14ac:dyDescent="0.25">
      <c r="B372" s="79"/>
      <c r="C372" s="73"/>
      <c r="D372" s="73"/>
      <c r="E372" s="73"/>
      <c r="F372" s="73"/>
      <c r="G372" s="25" t="s">
        <v>40</v>
      </c>
      <c r="H372" s="21"/>
      <c r="I372" s="21"/>
      <c r="J372" s="34"/>
      <c r="K372" s="71"/>
      <c r="L372" s="71"/>
      <c r="M372" s="71"/>
      <c r="N372" s="71"/>
      <c r="O372" s="2"/>
      <c r="P372" s="2"/>
    </row>
    <row r="373" spans="2:16" x14ac:dyDescent="0.25">
      <c r="B373" s="79"/>
      <c r="C373" s="73"/>
      <c r="D373" s="73"/>
      <c r="E373" s="73"/>
      <c r="F373" s="73"/>
      <c r="G373" s="25" t="s">
        <v>44</v>
      </c>
      <c r="H373" s="21"/>
      <c r="I373" s="21"/>
      <c r="J373" s="34"/>
      <c r="K373" s="71"/>
      <c r="L373" s="71"/>
      <c r="M373" s="71"/>
      <c r="N373" s="71"/>
      <c r="O373" s="2"/>
      <c r="P373" s="2"/>
    </row>
    <row r="374" spans="2:16" x14ac:dyDescent="0.25">
      <c r="B374" s="79"/>
      <c r="C374" s="73"/>
      <c r="D374" s="73"/>
      <c r="E374" s="73"/>
      <c r="F374" s="73"/>
      <c r="G374" s="25" t="s">
        <v>45</v>
      </c>
      <c r="H374" s="21">
        <v>297</v>
      </c>
      <c r="I374" s="21">
        <v>297</v>
      </c>
      <c r="J374" s="34">
        <f t="shared" si="73"/>
        <v>100</v>
      </c>
      <c r="K374" s="71"/>
      <c r="L374" s="71"/>
      <c r="M374" s="71"/>
      <c r="N374" s="71"/>
      <c r="O374" s="2"/>
      <c r="P374" s="2"/>
    </row>
    <row r="375" spans="2:16" x14ac:dyDescent="0.25">
      <c r="B375" s="79"/>
      <c r="C375" s="73"/>
      <c r="D375" s="73"/>
      <c r="E375" s="73"/>
      <c r="F375" s="73"/>
      <c r="G375" s="25" t="s">
        <v>46</v>
      </c>
      <c r="H375" s="21"/>
      <c r="I375" s="21"/>
      <c r="J375" s="34"/>
      <c r="K375" s="72"/>
      <c r="L375" s="72"/>
      <c r="M375" s="72"/>
      <c r="N375" s="72"/>
      <c r="O375" s="2"/>
      <c r="P375" s="2"/>
    </row>
    <row r="376" spans="2:16" ht="18" customHeight="1" x14ac:dyDescent="0.25">
      <c r="B376" s="138" t="s">
        <v>94</v>
      </c>
      <c r="C376" s="139"/>
      <c r="D376" s="139"/>
      <c r="E376" s="139"/>
      <c r="F376" s="139"/>
      <c r="G376" s="30" t="s">
        <v>38</v>
      </c>
      <c r="H376" s="45">
        <f>SUM(H377:H380)</f>
        <v>7067.8</v>
      </c>
      <c r="I376" s="45">
        <f>SUM(I377:I380)</f>
        <v>7067.71</v>
      </c>
      <c r="J376" s="34">
        <f t="shared" ref="J376" si="74">I376/H376*100</f>
        <v>99.998726619315775</v>
      </c>
      <c r="K376" s="80" t="s">
        <v>174</v>
      </c>
      <c r="L376" s="80" t="s">
        <v>174</v>
      </c>
      <c r="M376" s="80" t="s">
        <v>174</v>
      </c>
      <c r="N376" s="80" t="s">
        <v>174</v>
      </c>
      <c r="O376" s="2"/>
      <c r="P376" s="2"/>
    </row>
    <row r="377" spans="2:16" ht="15" customHeight="1" x14ac:dyDescent="0.25">
      <c r="B377" s="139"/>
      <c r="C377" s="139"/>
      <c r="D377" s="139"/>
      <c r="E377" s="139"/>
      <c r="F377" s="139"/>
      <c r="G377" s="30" t="s">
        <v>40</v>
      </c>
      <c r="H377" s="31">
        <f>H382</f>
        <v>0</v>
      </c>
      <c r="I377" s="31">
        <f>I382</f>
        <v>0</v>
      </c>
      <c r="J377" s="34"/>
      <c r="K377" s="81"/>
      <c r="L377" s="81"/>
      <c r="M377" s="81"/>
      <c r="N377" s="81"/>
      <c r="O377" s="2"/>
      <c r="P377" s="2"/>
    </row>
    <row r="378" spans="2:16" x14ac:dyDescent="0.25">
      <c r="B378" s="139"/>
      <c r="C378" s="139"/>
      <c r="D378" s="139"/>
      <c r="E378" s="139"/>
      <c r="F378" s="139"/>
      <c r="G378" s="30" t="s">
        <v>44</v>
      </c>
      <c r="H378" s="31"/>
      <c r="I378" s="31"/>
      <c r="J378" s="34"/>
      <c r="K378" s="81"/>
      <c r="L378" s="81"/>
      <c r="M378" s="81"/>
      <c r="N378" s="81"/>
      <c r="O378" s="2"/>
      <c r="P378" s="2"/>
    </row>
    <row r="379" spans="2:16" x14ac:dyDescent="0.25">
      <c r="B379" s="139"/>
      <c r="C379" s="139"/>
      <c r="D379" s="139"/>
      <c r="E379" s="139"/>
      <c r="F379" s="139"/>
      <c r="G379" s="30" t="s">
        <v>45</v>
      </c>
      <c r="H379" s="31">
        <f>H384</f>
        <v>7067.8</v>
      </c>
      <c r="I379" s="31">
        <f>I384</f>
        <v>7067.71</v>
      </c>
      <c r="J379" s="34">
        <f t="shared" ref="J379" si="75">I379/H379*100</f>
        <v>99.998726619315775</v>
      </c>
      <c r="K379" s="81"/>
      <c r="L379" s="81"/>
      <c r="M379" s="81"/>
      <c r="N379" s="81"/>
      <c r="O379" s="2"/>
      <c r="P379" s="2"/>
    </row>
    <row r="380" spans="2:16" x14ac:dyDescent="0.25">
      <c r="B380" s="139"/>
      <c r="C380" s="139"/>
      <c r="D380" s="139"/>
      <c r="E380" s="139"/>
      <c r="F380" s="139"/>
      <c r="G380" s="30" t="s">
        <v>46</v>
      </c>
      <c r="H380" s="31"/>
      <c r="I380" s="31"/>
      <c r="J380" s="34"/>
      <c r="K380" s="82"/>
      <c r="L380" s="82"/>
      <c r="M380" s="82"/>
      <c r="N380" s="82"/>
      <c r="O380" s="2"/>
      <c r="P380" s="2"/>
    </row>
    <row r="381" spans="2:16" ht="15" customHeight="1" x14ac:dyDescent="0.25">
      <c r="B381" s="162" t="s">
        <v>95</v>
      </c>
      <c r="C381" s="75" t="s">
        <v>183</v>
      </c>
      <c r="D381" s="75" t="s">
        <v>162</v>
      </c>
      <c r="E381" s="75" t="s">
        <v>167</v>
      </c>
      <c r="F381" s="75" t="s">
        <v>169</v>
      </c>
      <c r="G381" s="30" t="s">
        <v>38</v>
      </c>
      <c r="H381" s="45">
        <f>SUM(H382:H385)</f>
        <v>7067.8</v>
      </c>
      <c r="I381" s="45">
        <f>SUM(I382:I385)</f>
        <v>7067.71</v>
      </c>
      <c r="J381" s="34">
        <f t="shared" si="73"/>
        <v>99.998726619315775</v>
      </c>
      <c r="K381" s="76" t="s">
        <v>230</v>
      </c>
      <c r="L381" s="76">
        <v>1779</v>
      </c>
      <c r="M381" s="70">
        <v>1735</v>
      </c>
      <c r="N381" s="80"/>
      <c r="O381" s="2"/>
      <c r="P381" s="2"/>
    </row>
    <row r="382" spans="2:16" ht="14.25" customHeight="1" x14ac:dyDescent="0.25">
      <c r="B382" s="162"/>
      <c r="C382" s="75"/>
      <c r="D382" s="75"/>
      <c r="E382" s="75"/>
      <c r="F382" s="75"/>
      <c r="G382" s="30" t="s">
        <v>40</v>
      </c>
      <c r="H382" s="31"/>
      <c r="I382" s="31"/>
      <c r="J382" s="34"/>
      <c r="K382" s="77"/>
      <c r="L382" s="77"/>
      <c r="M382" s="71"/>
      <c r="N382" s="81"/>
      <c r="O382" s="2"/>
      <c r="P382" s="2"/>
    </row>
    <row r="383" spans="2:16" ht="15" customHeight="1" x14ac:dyDescent="0.25">
      <c r="B383" s="162"/>
      <c r="C383" s="75"/>
      <c r="D383" s="75"/>
      <c r="E383" s="75"/>
      <c r="F383" s="75"/>
      <c r="G383" s="30" t="s">
        <v>44</v>
      </c>
      <c r="H383" s="31"/>
      <c r="I383" s="31"/>
      <c r="J383" s="34"/>
      <c r="K383" s="77"/>
      <c r="L383" s="77"/>
      <c r="M383" s="71"/>
      <c r="N383" s="81"/>
      <c r="O383" s="2"/>
      <c r="P383" s="2"/>
    </row>
    <row r="384" spans="2:16" ht="15" customHeight="1" x14ac:dyDescent="0.25">
      <c r="B384" s="162"/>
      <c r="C384" s="75"/>
      <c r="D384" s="75"/>
      <c r="E384" s="75"/>
      <c r="F384" s="75"/>
      <c r="G384" s="30" t="s">
        <v>45</v>
      </c>
      <c r="H384" s="31">
        <v>7067.8</v>
      </c>
      <c r="I384" s="31">
        <v>7067.71</v>
      </c>
      <c r="J384" s="34">
        <f t="shared" si="73"/>
        <v>99.998726619315775</v>
      </c>
      <c r="K384" s="77"/>
      <c r="L384" s="77"/>
      <c r="M384" s="71"/>
      <c r="N384" s="81"/>
      <c r="O384" s="2"/>
      <c r="P384" s="2"/>
    </row>
    <row r="385" spans="2:16" ht="28.5" customHeight="1" x14ac:dyDescent="0.25">
      <c r="B385" s="162"/>
      <c r="C385" s="75"/>
      <c r="D385" s="75"/>
      <c r="E385" s="75"/>
      <c r="F385" s="75"/>
      <c r="G385" s="30" t="s">
        <v>46</v>
      </c>
      <c r="H385" s="31"/>
      <c r="I385" s="31"/>
      <c r="J385" s="34"/>
      <c r="K385" s="78"/>
      <c r="L385" s="78"/>
      <c r="M385" s="72"/>
      <c r="N385" s="82"/>
      <c r="O385" s="2"/>
      <c r="P385" s="2"/>
    </row>
    <row r="386" spans="2:16" ht="20.25" customHeight="1" x14ac:dyDescent="0.25">
      <c r="B386" s="162">
        <v>11</v>
      </c>
      <c r="C386" s="75" t="s">
        <v>96</v>
      </c>
      <c r="D386" s="161"/>
      <c r="E386" s="161"/>
      <c r="F386" s="161"/>
      <c r="G386" s="30" t="s">
        <v>38</v>
      </c>
      <c r="H386" s="21">
        <f>SUM(H387:H390)</f>
        <v>0</v>
      </c>
      <c r="I386" s="31"/>
      <c r="J386" s="34" t="e">
        <f t="shared" si="73"/>
        <v>#DIV/0!</v>
      </c>
      <c r="K386" s="80" t="s">
        <v>174</v>
      </c>
      <c r="L386" s="80" t="s">
        <v>174</v>
      </c>
      <c r="M386" s="80" t="s">
        <v>174</v>
      </c>
      <c r="N386" s="80" t="s">
        <v>174</v>
      </c>
      <c r="O386" s="2"/>
      <c r="P386" s="2"/>
    </row>
    <row r="387" spans="2:16" ht="19.5" customHeight="1" x14ac:dyDescent="0.25">
      <c r="B387" s="162"/>
      <c r="C387" s="75"/>
      <c r="D387" s="161"/>
      <c r="E387" s="161"/>
      <c r="F387" s="161"/>
      <c r="G387" s="30" t="s">
        <v>40</v>
      </c>
      <c r="H387" s="31"/>
      <c r="I387" s="31"/>
      <c r="J387" s="34" t="e">
        <f t="shared" si="73"/>
        <v>#DIV/0!</v>
      </c>
      <c r="K387" s="81"/>
      <c r="L387" s="81"/>
      <c r="M387" s="81"/>
      <c r="N387" s="81"/>
      <c r="O387" s="2"/>
      <c r="P387" s="2"/>
    </row>
    <row r="388" spans="2:16" x14ac:dyDescent="0.25">
      <c r="B388" s="162"/>
      <c r="C388" s="75"/>
      <c r="D388" s="161"/>
      <c r="E388" s="161"/>
      <c r="F388" s="161"/>
      <c r="G388" s="30" t="s">
        <v>44</v>
      </c>
      <c r="H388" s="31"/>
      <c r="I388" s="31"/>
      <c r="J388" s="34"/>
      <c r="K388" s="81"/>
      <c r="L388" s="81"/>
      <c r="M388" s="81"/>
      <c r="N388" s="81"/>
      <c r="O388" s="2"/>
      <c r="P388" s="2"/>
    </row>
    <row r="389" spans="2:16" x14ac:dyDescent="0.25">
      <c r="B389" s="162"/>
      <c r="C389" s="75"/>
      <c r="D389" s="161"/>
      <c r="E389" s="161"/>
      <c r="F389" s="161"/>
      <c r="G389" s="30" t="s">
        <v>45</v>
      </c>
      <c r="H389" s="31"/>
      <c r="I389" s="31"/>
      <c r="J389" s="34" t="e">
        <f t="shared" si="73"/>
        <v>#DIV/0!</v>
      </c>
      <c r="K389" s="81"/>
      <c r="L389" s="81"/>
      <c r="M389" s="81"/>
      <c r="N389" s="81"/>
      <c r="O389" s="2"/>
      <c r="P389" s="2"/>
    </row>
    <row r="390" spans="2:16" x14ac:dyDescent="0.25">
      <c r="B390" s="162"/>
      <c r="C390" s="75"/>
      <c r="D390" s="161"/>
      <c r="E390" s="161"/>
      <c r="F390" s="161"/>
      <c r="G390" s="30" t="s">
        <v>46</v>
      </c>
      <c r="H390" s="31"/>
      <c r="I390" s="31"/>
      <c r="J390" s="34"/>
      <c r="K390" s="82"/>
      <c r="L390" s="82"/>
      <c r="M390" s="82"/>
      <c r="N390" s="82"/>
      <c r="O390" s="2"/>
      <c r="P390" s="2"/>
    </row>
    <row r="391" spans="2:16" ht="18.75" customHeight="1" x14ac:dyDescent="0.25">
      <c r="B391" s="79" t="s">
        <v>97</v>
      </c>
      <c r="C391" s="73" t="s">
        <v>160</v>
      </c>
      <c r="D391" s="73" t="s">
        <v>166</v>
      </c>
      <c r="E391" s="73" t="s">
        <v>167</v>
      </c>
      <c r="F391" s="73" t="s">
        <v>169</v>
      </c>
      <c r="G391" s="25" t="s">
        <v>38</v>
      </c>
      <c r="H391" s="21">
        <f>SUM(H392:H395)</f>
        <v>0</v>
      </c>
      <c r="I391" s="21"/>
      <c r="J391" s="34" t="e">
        <f t="shared" si="73"/>
        <v>#DIV/0!</v>
      </c>
      <c r="K391" s="70" t="s">
        <v>157</v>
      </c>
      <c r="L391" s="70">
        <v>90</v>
      </c>
      <c r="M391" s="70">
        <v>100</v>
      </c>
      <c r="N391" s="70"/>
      <c r="O391" s="2"/>
      <c r="P391" s="2"/>
    </row>
    <row r="392" spans="2:16" ht="21.75" customHeight="1" x14ac:dyDescent="0.25">
      <c r="B392" s="79"/>
      <c r="C392" s="73"/>
      <c r="D392" s="73"/>
      <c r="E392" s="73"/>
      <c r="F392" s="73"/>
      <c r="G392" s="25" t="s">
        <v>40</v>
      </c>
      <c r="H392" s="21"/>
      <c r="I392" s="21"/>
      <c r="J392" s="34" t="e">
        <f t="shared" si="73"/>
        <v>#DIV/0!</v>
      </c>
      <c r="K392" s="71"/>
      <c r="L392" s="71"/>
      <c r="M392" s="71"/>
      <c r="N392" s="71"/>
      <c r="O392" s="2"/>
      <c r="P392" s="2"/>
    </row>
    <row r="393" spans="2:16" x14ac:dyDescent="0.25">
      <c r="B393" s="79"/>
      <c r="C393" s="73"/>
      <c r="D393" s="73"/>
      <c r="E393" s="73"/>
      <c r="F393" s="73"/>
      <c r="G393" s="25" t="s">
        <v>44</v>
      </c>
      <c r="H393" s="21"/>
      <c r="I393" s="21"/>
      <c r="J393" s="34"/>
      <c r="K393" s="71"/>
      <c r="L393" s="71"/>
      <c r="M393" s="71"/>
      <c r="N393" s="71"/>
      <c r="O393" s="2"/>
      <c r="P393" s="2"/>
    </row>
    <row r="394" spans="2:16" x14ac:dyDescent="0.25">
      <c r="B394" s="79"/>
      <c r="C394" s="73"/>
      <c r="D394" s="73"/>
      <c r="E394" s="73"/>
      <c r="F394" s="73"/>
      <c r="G394" s="25" t="s">
        <v>45</v>
      </c>
      <c r="H394" s="21"/>
      <c r="I394" s="21"/>
      <c r="J394" s="34" t="e">
        <f t="shared" si="73"/>
        <v>#DIV/0!</v>
      </c>
      <c r="K394" s="71"/>
      <c r="L394" s="71"/>
      <c r="M394" s="71"/>
      <c r="N394" s="71"/>
      <c r="O394" s="2"/>
      <c r="P394" s="2"/>
    </row>
    <row r="395" spans="2:16" x14ac:dyDescent="0.25">
      <c r="B395" s="79"/>
      <c r="C395" s="73"/>
      <c r="D395" s="73"/>
      <c r="E395" s="73"/>
      <c r="F395" s="73"/>
      <c r="G395" s="25" t="s">
        <v>46</v>
      </c>
      <c r="H395" s="21"/>
      <c r="I395" s="21"/>
      <c r="J395" s="34"/>
      <c r="K395" s="72"/>
      <c r="L395" s="72"/>
      <c r="M395" s="72"/>
      <c r="N395" s="72"/>
      <c r="O395" s="2"/>
      <c r="P395" s="2"/>
    </row>
    <row r="396" spans="2:16" ht="22.5" customHeight="1" x14ac:dyDescent="0.25">
      <c r="B396" s="79" t="s">
        <v>98</v>
      </c>
      <c r="C396" s="73" t="s">
        <v>193</v>
      </c>
      <c r="D396" s="73" t="s">
        <v>164</v>
      </c>
      <c r="E396" s="73" t="s">
        <v>167</v>
      </c>
      <c r="F396" s="73" t="s">
        <v>169</v>
      </c>
      <c r="G396" s="25" t="s">
        <v>38</v>
      </c>
      <c r="H396" s="21">
        <f>SUM(H397:H400)</f>
        <v>0</v>
      </c>
      <c r="I396" s="21"/>
      <c r="J396" s="34" t="e">
        <f t="shared" si="73"/>
        <v>#DIV/0!</v>
      </c>
      <c r="K396" s="70" t="s">
        <v>157</v>
      </c>
      <c r="L396" s="70">
        <v>90</v>
      </c>
      <c r="M396" s="70">
        <v>100</v>
      </c>
      <c r="N396" s="70"/>
    </row>
    <row r="397" spans="2:16" ht="15.75" customHeight="1" x14ac:dyDescent="0.25">
      <c r="B397" s="79"/>
      <c r="C397" s="73"/>
      <c r="D397" s="73"/>
      <c r="E397" s="73"/>
      <c r="F397" s="73"/>
      <c r="G397" s="25" t="s">
        <v>40</v>
      </c>
      <c r="H397" s="21"/>
      <c r="I397" s="21"/>
      <c r="J397" s="34"/>
      <c r="K397" s="71"/>
      <c r="L397" s="71"/>
      <c r="M397" s="71"/>
      <c r="N397" s="71"/>
    </row>
    <row r="398" spans="2:16" ht="15.75" customHeight="1" x14ac:dyDescent="0.25">
      <c r="B398" s="79"/>
      <c r="C398" s="73"/>
      <c r="D398" s="73"/>
      <c r="E398" s="73"/>
      <c r="F398" s="73"/>
      <c r="G398" s="25" t="s">
        <v>44</v>
      </c>
      <c r="H398" s="21"/>
      <c r="I398" s="21"/>
      <c r="J398" s="34"/>
      <c r="K398" s="71"/>
      <c r="L398" s="71"/>
      <c r="M398" s="71"/>
      <c r="N398" s="71"/>
    </row>
    <row r="399" spans="2:16" ht="15.75" customHeight="1" x14ac:dyDescent="0.25">
      <c r="B399" s="79"/>
      <c r="C399" s="73"/>
      <c r="D399" s="73"/>
      <c r="E399" s="73"/>
      <c r="F399" s="73"/>
      <c r="G399" s="25" t="s">
        <v>45</v>
      </c>
      <c r="H399" s="21"/>
      <c r="I399" s="21"/>
      <c r="J399" s="34" t="e">
        <f t="shared" si="73"/>
        <v>#DIV/0!</v>
      </c>
      <c r="K399" s="71"/>
      <c r="L399" s="71"/>
      <c r="M399" s="71"/>
      <c r="N399" s="71"/>
    </row>
    <row r="400" spans="2:16" ht="18" customHeight="1" x14ac:dyDescent="0.25">
      <c r="B400" s="79"/>
      <c r="C400" s="73"/>
      <c r="D400" s="73"/>
      <c r="E400" s="73"/>
      <c r="F400" s="73"/>
      <c r="G400" s="25" t="s">
        <v>46</v>
      </c>
      <c r="H400" s="21"/>
      <c r="I400" s="21"/>
      <c r="J400" s="34"/>
      <c r="K400" s="72"/>
      <c r="L400" s="72"/>
      <c r="M400" s="72"/>
      <c r="N400" s="72"/>
    </row>
    <row r="401" spans="2:14" ht="23.25" customHeight="1" x14ac:dyDescent="0.25">
      <c r="B401" s="79" t="s">
        <v>99</v>
      </c>
      <c r="C401" s="73" t="s">
        <v>192</v>
      </c>
      <c r="D401" s="73" t="s">
        <v>164</v>
      </c>
      <c r="E401" s="73" t="s">
        <v>167</v>
      </c>
      <c r="F401" s="73" t="s">
        <v>169</v>
      </c>
      <c r="G401" s="25" t="s">
        <v>38</v>
      </c>
      <c r="H401" s="21">
        <f>SUM(H402:H405)</f>
        <v>0</v>
      </c>
      <c r="I401" s="21"/>
      <c r="J401" s="34" t="e">
        <f t="shared" si="73"/>
        <v>#DIV/0!</v>
      </c>
      <c r="K401" s="70" t="s">
        <v>157</v>
      </c>
      <c r="L401" s="70">
        <v>90</v>
      </c>
      <c r="M401" s="70">
        <v>100</v>
      </c>
      <c r="N401" s="70"/>
    </row>
    <row r="402" spans="2:14" x14ac:dyDescent="0.25">
      <c r="B402" s="79"/>
      <c r="C402" s="73"/>
      <c r="D402" s="73"/>
      <c r="E402" s="73"/>
      <c r="F402" s="73"/>
      <c r="G402" s="25" t="s">
        <v>40</v>
      </c>
      <c r="H402" s="21"/>
      <c r="I402" s="21"/>
      <c r="J402" s="34"/>
      <c r="K402" s="71"/>
      <c r="L402" s="71"/>
      <c r="M402" s="71"/>
      <c r="N402" s="71"/>
    </row>
    <row r="403" spans="2:14" x14ac:dyDescent="0.25">
      <c r="B403" s="79"/>
      <c r="C403" s="73"/>
      <c r="D403" s="73"/>
      <c r="E403" s="73"/>
      <c r="F403" s="73"/>
      <c r="G403" s="25" t="s">
        <v>44</v>
      </c>
      <c r="H403" s="21"/>
      <c r="I403" s="21"/>
      <c r="J403" s="34"/>
      <c r="K403" s="71"/>
      <c r="L403" s="71"/>
      <c r="M403" s="71"/>
      <c r="N403" s="71"/>
    </row>
    <row r="404" spans="2:14" x14ac:dyDescent="0.25">
      <c r="B404" s="79"/>
      <c r="C404" s="73"/>
      <c r="D404" s="73"/>
      <c r="E404" s="73"/>
      <c r="F404" s="73"/>
      <c r="G404" s="25" t="s">
        <v>45</v>
      </c>
      <c r="H404" s="21"/>
      <c r="I404" s="21"/>
      <c r="J404" s="34" t="e">
        <f t="shared" si="73"/>
        <v>#DIV/0!</v>
      </c>
      <c r="K404" s="71"/>
      <c r="L404" s="71"/>
      <c r="M404" s="71"/>
      <c r="N404" s="71"/>
    </row>
    <row r="405" spans="2:14" x14ac:dyDescent="0.25">
      <c r="B405" s="79"/>
      <c r="C405" s="73"/>
      <c r="D405" s="73"/>
      <c r="E405" s="73"/>
      <c r="F405" s="73"/>
      <c r="G405" s="25" t="s">
        <v>46</v>
      </c>
      <c r="H405" s="21"/>
      <c r="I405" s="21"/>
      <c r="J405" s="34"/>
      <c r="K405" s="72"/>
      <c r="L405" s="72"/>
      <c r="M405" s="72"/>
      <c r="N405" s="72"/>
    </row>
    <row r="406" spans="2:14" x14ac:dyDescent="0.25">
      <c r="B406" s="79" t="s">
        <v>100</v>
      </c>
      <c r="C406" s="73" t="s">
        <v>191</v>
      </c>
      <c r="D406" s="73" t="s">
        <v>164</v>
      </c>
      <c r="E406" s="73" t="s">
        <v>167</v>
      </c>
      <c r="F406" s="73" t="s">
        <v>169</v>
      </c>
      <c r="G406" s="25" t="s">
        <v>38</v>
      </c>
      <c r="H406" s="21">
        <f>SUM(H407:H410)</f>
        <v>0</v>
      </c>
      <c r="I406" s="21"/>
      <c r="J406" s="34" t="e">
        <f t="shared" si="73"/>
        <v>#DIV/0!</v>
      </c>
      <c r="K406" s="70" t="s">
        <v>157</v>
      </c>
      <c r="L406" s="70">
        <v>90</v>
      </c>
      <c r="M406" s="70">
        <v>100</v>
      </c>
      <c r="N406" s="70"/>
    </row>
    <row r="407" spans="2:14" x14ac:dyDescent="0.25">
      <c r="B407" s="79"/>
      <c r="C407" s="73"/>
      <c r="D407" s="73"/>
      <c r="E407" s="73"/>
      <c r="F407" s="73"/>
      <c r="G407" s="25" t="s">
        <v>40</v>
      </c>
      <c r="H407" s="21"/>
      <c r="I407" s="21"/>
      <c r="J407" s="34"/>
      <c r="K407" s="71"/>
      <c r="L407" s="71"/>
      <c r="M407" s="71"/>
      <c r="N407" s="71"/>
    </row>
    <row r="408" spans="2:14" x14ac:dyDescent="0.25">
      <c r="B408" s="79"/>
      <c r="C408" s="73"/>
      <c r="D408" s="73"/>
      <c r="E408" s="73"/>
      <c r="F408" s="73"/>
      <c r="G408" s="25" t="s">
        <v>44</v>
      </c>
      <c r="H408" s="21"/>
      <c r="I408" s="21"/>
      <c r="J408" s="34"/>
      <c r="K408" s="71"/>
      <c r="L408" s="71"/>
      <c r="M408" s="71"/>
      <c r="N408" s="71"/>
    </row>
    <row r="409" spans="2:14" x14ac:dyDescent="0.25">
      <c r="B409" s="79"/>
      <c r="C409" s="73"/>
      <c r="D409" s="73"/>
      <c r="E409" s="73"/>
      <c r="F409" s="73"/>
      <c r="G409" s="25" t="s">
        <v>45</v>
      </c>
      <c r="H409" s="21"/>
      <c r="I409" s="21"/>
      <c r="J409" s="34" t="e">
        <f t="shared" si="73"/>
        <v>#DIV/0!</v>
      </c>
      <c r="K409" s="71"/>
      <c r="L409" s="71"/>
      <c r="M409" s="71"/>
      <c r="N409" s="71"/>
    </row>
    <row r="410" spans="2:14" x14ac:dyDescent="0.25">
      <c r="B410" s="79"/>
      <c r="C410" s="73"/>
      <c r="D410" s="73"/>
      <c r="E410" s="73"/>
      <c r="F410" s="73"/>
      <c r="G410" s="25" t="s">
        <v>46</v>
      </c>
      <c r="H410" s="21"/>
      <c r="I410" s="21"/>
      <c r="J410" s="34"/>
      <c r="K410" s="72"/>
      <c r="L410" s="72"/>
      <c r="M410" s="72"/>
      <c r="N410" s="72"/>
    </row>
    <row r="411" spans="2:14" x14ac:dyDescent="0.25">
      <c r="B411" s="79" t="s">
        <v>101</v>
      </c>
      <c r="C411" s="73" t="s">
        <v>190</v>
      </c>
      <c r="D411" s="73" t="s">
        <v>164</v>
      </c>
      <c r="E411" s="73" t="s">
        <v>167</v>
      </c>
      <c r="F411" s="73" t="s">
        <v>169</v>
      </c>
      <c r="G411" s="25" t="s">
        <v>38</v>
      </c>
      <c r="H411" s="21">
        <f>SUM(H412:H415)</f>
        <v>0</v>
      </c>
      <c r="I411" s="21"/>
      <c r="J411" s="34" t="e">
        <f t="shared" si="73"/>
        <v>#DIV/0!</v>
      </c>
      <c r="K411" s="70" t="s">
        <v>157</v>
      </c>
      <c r="L411" s="70">
        <v>90</v>
      </c>
      <c r="M411" s="70">
        <v>100</v>
      </c>
      <c r="N411" s="70"/>
    </row>
    <row r="412" spans="2:14" x14ac:dyDescent="0.25">
      <c r="B412" s="79"/>
      <c r="C412" s="73"/>
      <c r="D412" s="73"/>
      <c r="E412" s="73"/>
      <c r="F412" s="73"/>
      <c r="G412" s="25" t="s">
        <v>40</v>
      </c>
      <c r="H412" s="21"/>
      <c r="I412" s="21"/>
      <c r="J412" s="34"/>
      <c r="K412" s="71"/>
      <c r="L412" s="71"/>
      <c r="M412" s="71"/>
      <c r="N412" s="71"/>
    </row>
    <row r="413" spans="2:14" x14ac:dyDescent="0.25">
      <c r="B413" s="79"/>
      <c r="C413" s="73"/>
      <c r="D413" s="73"/>
      <c r="E413" s="73"/>
      <c r="F413" s="73"/>
      <c r="G413" s="25" t="s">
        <v>44</v>
      </c>
      <c r="H413" s="21"/>
      <c r="I413" s="21"/>
      <c r="J413" s="34"/>
      <c r="K413" s="71"/>
      <c r="L413" s="71"/>
      <c r="M413" s="71"/>
      <c r="N413" s="71"/>
    </row>
    <row r="414" spans="2:14" x14ac:dyDescent="0.25">
      <c r="B414" s="79"/>
      <c r="C414" s="73"/>
      <c r="D414" s="73"/>
      <c r="E414" s="73"/>
      <c r="F414" s="73"/>
      <c r="G414" s="25" t="s">
        <v>45</v>
      </c>
      <c r="H414" s="21"/>
      <c r="I414" s="21"/>
      <c r="J414" s="34" t="e">
        <f t="shared" si="73"/>
        <v>#DIV/0!</v>
      </c>
      <c r="K414" s="71"/>
      <c r="L414" s="71"/>
      <c r="M414" s="71"/>
      <c r="N414" s="71"/>
    </row>
    <row r="415" spans="2:14" x14ac:dyDescent="0.25">
      <c r="B415" s="79"/>
      <c r="C415" s="73"/>
      <c r="D415" s="73"/>
      <c r="E415" s="73"/>
      <c r="F415" s="73"/>
      <c r="G415" s="25" t="s">
        <v>46</v>
      </c>
      <c r="H415" s="21"/>
      <c r="I415" s="21"/>
      <c r="J415" s="34"/>
      <c r="K415" s="72"/>
      <c r="L415" s="72"/>
      <c r="M415" s="72"/>
      <c r="N415" s="72"/>
    </row>
    <row r="416" spans="2:14" x14ac:dyDescent="0.25">
      <c r="B416" s="79" t="s">
        <v>102</v>
      </c>
      <c r="C416" s="73" t="s">
        <v>189</v>
      </c>
      <c r="D416" s="73" t="s">
        <v>164</v>
      </c>
      <c r="E416" s="73" t="s">
        <v>167</v>
      </c>
      <c r="F416" s="73" t="s">
        <v>169</v>
      </c>
      <c r="G416" s="25" t="s">
        <v>38</v>
      </c>
      <c r="H416" s="21">
        <f>SUM(H417:H420)</f>
        <v>0</v>
      </c>
      <c r="I416" s="21"/>
      <c r="J416" s="34" t="e">
        <f t="shared" si="73"/>
        <v>#DIV/0!</v>
      </c>
      <c r="K416" s="70" t="s">
        <v>157</v>
      </c>
      <c r="L416" s="70">
        <v>90</v>
      </c>
      <c r="M416" s="70">
        <v>100</v>
      </c>
      <c r="N416" s="70"/>
    </row>
    <row r="417" spans="2:14" x14ac:dyDescent="0.25">
      <c r="B417" s="79"/>
      <c r="C417" s="73"/>
      <c r="D417" s="73"/>
      <c r="E417" s="73"/>
      <c r="F417" s="73"/>
      <c r="G417" s="25" t="s">
        <v>40</v>
      </c>
      <c r="H417" s="21"/>
      <c r="I417" s="21"/>
      <c r="J417" s="34"/>
      <c r="K417" s="71"/>
      <c r="L417" s="71"/>
      <c r="M417" s="71"/>
      <c r="N417" s="71"/>
    </row>
    <row r="418" spans="2:14" x14ac:dyDescent="0.25">
      <c r="B418" s="79"/>
      <c r="C418" s="73"/>
      <c r="D418" s="73"/>
      <c r="E418" s="73"/>
      <c r="F418" s="73"/>
      <c r="G418" s="25" t="s">
        <v>44</v>
      </c>
      <c r="H418" s="21"/>
      <c r="I418" s="21"/>
      <c r="J418" s="34"/>
      <c r="K418" s="71"/>
      <c r="L418" s="71"/>
      <c r="M418" s="71"/>
      <c r="N418" s="71"/>
    </row>
    <row r="419" spans="2:14" x14ac:dyDescent="0.25">
      <c r="B419" s="79"/>
      <c r="C419" s="73"/>
      <c r="D419" s="73"/>
      <c r="E419" s="73"/>
      <c r="F419" s="73"/>
      <c r="G419" s="25" t="s">
        <v>45</v>
      </c>
      <c r="H419" s="21"/>
      <c r="I419" s="21"/>
      <c r="J419" s="34" t="e">
        <f t="shared" si="73"/>
        <v>#DIV/0!</v>
      </c>
      <c r="K419" s="71"/>
      <c r="L419" s="71"/>
      <c r="M419" s="71"/>
      <c r="N419" s="71"/>
    </row>
    <row r="420" spans="2:14" x14ac:dyDescent="0.25">
      <c r="B420" s="79"/>
      <c r="C420" s="73"/>
      <c r="D420" s="73"/>
      <c r="E420" s="73"/>
      <c r="F420" s="73"/>
      <c r="G420" s="25" t="s">
        <v>46</v>
      </c>
      <c r="H420" s="21"/>
      <c r="I420" s="21"/>
      <c r="J420" s="34"/>
      <c r="K420" s="72"/>
      <c r="L420" s="72"/>
      <c r="M420" s="72"/>
      <c r="N420" s="72"/>
    </row>
    <row r="421" spans="2:14" x14ac:dyDescent="0.25">
      <c r="B421" s="105">
        <v>12</v>
      </c>
      <c r="C421" s="108" t="s">
        <v>226</v>
      </c>
      <c r="D421" s="109"/>
      <c r="E421" s="109"/>
      <c r="F421" s="110"/>
      <c r="G421" s="42" t="s">
        <v>38</v>
      </c>
      <c r="H421" s="45">
        <f>SUM(H422:H425)</f>
        <v>365.71</v>
      </c>
      <c r="I421" s="45">
        <f>SUM(I422:I425)</f>
        <v>365.71</v>
      </c>
      <c r="J421" s="34">
        <f t="shared" ref="J421" si="76">I421/H421*100</f>
        <v>100</v>
      </c>
      <c r="K421" s="117" t="s">
        <v>174</v>
      </c>
      <c r="L421" s="117" t="s">
        <v>174</v>
      </c>
      <c r="M421" s="117" t="s">
        <v>174</v>
      </c>
      <c r="N421" s="117" t="s">
        <v>174</v>
      </c>
    </row>
    <row r="422" spans="2:14" x14ac:dyDescent="0.25">
      <c r="B422" s="106"/>
      <c r="C422" s="111"/>
      <c r="D422" s="112"/>
      <c r="E422" s="112"/>
      <c r="F422" s="113"/>
      <c r="G422" s="42" t="s">
        <v>40</v>
      </c>
      <c r="H422" s="21">
        <f>H427</f>
        <v>0</v>
      </c>
      <c r="I422" s="21">
        <f>I427</f>
        <v>0</v>
      </c>
      <c r="J422" s="34"/>
      <c r="K422" s="118"/>
      <c r="L422" s="118"/>
      <c r="M422" s="118"/>
      <c r="N422" s="118"/>
    </row>
    <row r="423" spans="2:14" x14ac:dyDescent="0.25">
      <c r="B423" s="106"/>
      <c r="C423" s="111"/>
      <c r="D423" s="112"/>
      <c r="E423" s="112"/>
      <c r="F423" s="113"/>
      <c r="G423" s="42" t="s">
        <v>44</v>
      </c>
      <c r="H423" s="21"/>
      <c r="I423" s="21"/>
      <c r="J423" s="34"/>
      <c r="K423" s="118"/>
      <c r="L423" s="118"/>
      <c r="M423" s="118"/>
      <c r="N423" s="118"/>
    </row>
    <row r="424" spans="2:14" x14ac:dyDescent="0.25">
      <c r="B424" s="106"/>
      <c r="C424" s="111"/>
      <c r="D424" s="112"/>
      <c r="E424" s="112"/>
      <c r="F424" s="113"/>
      <c r="G424" s="42" t="s">
        <v>45</v>
      </c>
      <c r="H424" s="21">
        <f>H429</f>
        <v>365.71</v>
      </c>
      <c r="I424" s="21">
        <f>I429</f>
        <v>365.71</v>
      </c>
      <c r="J424" s="34">
        <f t="shared" ref="J424" si="77">I424/H424*100</f>
        <v>100</v>
      </c>
      <c r="K424" s="118"/>
      <c r="L424" s="118"/>
      <c r="M424" s="118"/>
      <c r="N424" s="118"/>
    </row>
    <row r="425" spans="2:14" x14ac:dyDescent="0.25">
      <c r="B425" s="107"/>
      <c r="C425" s="114"/>
      <c r="D425" s="115"/>
      <c r="E425" s="115"/>
      <c r="F425" s="116"/>
      <c r="G425" s="42" t="s">
        <v>46</v>
      </c>
      <c r="H425" s="21"/>
      <c r="I425" s="21"/>
      <c r="J425" s="34"/>
      <c r="K425" s="119"/>
      <c r="L425" s="119"/>
      <c r="M425" s="119"/>
      <c r="N425" s="119"/>
    </row>
    <row r="426" spans="2:14" ht="15" customHeight="1" x14ac:dyDescent="0.25">
      <c r="B426" s="123" t="s">
        <v>228</v>
      </c>
      <c r="C426" s="122" t="s">
        <v>69</v>
      </c>
      <c r="D426" s="124" t="s">
        <v>227</v>
      </c>
      <c r="E426" s="120" t="s">
        <v>167</v>
      </c>
      <c r="F426" s="121" t="s">
        <v>169</v>
      </c>
      <c r="G426" s="42" t="s">
        <v>38</v>
      </c>
      <c r="H426" s="45">
        <f>SUM(H427:H430)</f>
        <v>365.71</v>
      </c>
      <c r="I426" s="45">
        <f>SUM(I427:I430)</f>
        <v>365.71</v>
      </c>
      <c r="J426" s="34">
        <f t="shared" ref="J426" si="78">I426/H426*100</f>
        <v>100</v>
      </c>
      <c r="K426" s="76" t="s">
        <v>230</v>
      </c>
      <c r="L426" s="76">
        <v>1779</v>
      </c>
      <c r="M426" s="70">
        <v>1735</v>
      </c>
      <c r="N426" s="80"/>
    </row>
    <row r="427" spans="2:14" ht="15" customHeight="1" x14ac:dyDescent="0.25">
      <c r="B427" s="123"/>
      <c r="C427" s="122"/>
      <c r="D427" s="124"/>
      <c r="E427" s="120"/>
      <c r="F427" s="121"/>
      <c r="G427" s="42" t="s">
        <v>40</v>
      </c>
      <c r="H427" s="21"/>
      <c r="I427" s="21"/>
      <c r="J427" s="34"/>
      <c r="K427" s="77"/>
      <c r="L427" s="77"/>
      <c r="M427" s="71"/>
      <c r="N427" s="81"/>
    </row>
    <row r="428" spans="2:14" ht="15" customHeight="1" x14ac:dyDescent="0.25">
      <c r="B428" s="123"/>
      <c r="C428" s="122"/>
      <c r="D428" s="124"/>
      <c r="E428" s="120"/>
      <c r="F428" s="121"/>
      <c r="G428" s="42" t="s">
        <v>44</v>
      </c>
      <c r="H428" s="21"/>
      <c r="I428" s="21"/>
      <c r="J428" s="34"/>
      <c r="K428" s="77"/>
      <c r="L428" s="77"/>
      <c r="M428" s="71"/>
      <c r="N428" s="81"/>
    </row>
    <row r="429" spans="2:14" ht="15" customHeight="1" x14ac:dyDescent="0.25">
      <c r="B429" s="123"/>
      <c r="C429" s="122"/>
      <c r="D429" s="124"/>
      <c r="E429" s="120"/>
      <c r="F429" s="121"/>
      <c r="G429" s="42" t="s">
        <v>45</v>
      </c>
      <c r="H429" s="21">
        <v>365.71</v>
      </c>
      <c r="I429" s="21">
        <v>365.71</v>
      </c>
      <c r="J429" s="34">
        <f t="shared" ref="J429" si="79">I429/H429*100</f>
        <v>100</v>
      </c>
      <c r="K429" s="77"/>
      <c r="L429" s="77"/>
      <c r="M429" s="71"/>
      <c r="N429" s="81"/>
    </row>
    <row r="430" spans="2:14" ht="15" customHeight="1" x14ac:dyDescent="0.25">
      <c r="B430" s="123"/>
      <c r="C430" s="122"/>
      <c r="D430" s="124"/>
      <c r="E430" s="120"/>
      <c r="F430" s="121"/>
      <c r="G430" s="42" t="s">
        <v>46</v>
      </c>
      <c r="H430" s="21"/>
      <c r="I430" s="21"/>
      <c r="J430" s="34"/>
      <c r="K430" s="78"/>
      <c r="L430" s="78"/>
      <c r="M430" s="72"/>
      <c r="N430" s="82"/>
    </row>
  </sheetData>
  <mergeCells count="726">
    <mergeCell ref="B236:B240"/>
    <mergeCell ref="C236:C240"/>
    <mergeCell ref="D236:D240"/>
    <mergeCell ref="E236:E240"/>
    <mergeCell ref="F236:F240"/>
    <mergeCell ref="B261:B265"/>
    <mergeCell ref="B256:B260"/>
    <mergeCell ref="C256:C260"/>
    <mergeCell ref="D256:D260"/>
    <mergeCell ref="E256:E260"/>
    <mergeCell ref="F256:F260"/>
    <mergeCell ref="B246:B250"/>
    <mergeCell ref="C246:C250"/>
    <mergeCell ref="D246:D250"/>
    <mergeCell ref="E246:E250"/>
    <mergeCell ref="B66:B70"/>
    <mergeCell ref="C66:C70"/>
    <mergeCell ref="D66:D70"/>
    <mergeCell ref="E66:E70"/>
    <mergeCell ref="F66:F70"/>
    <mergeCell ref="K151:K155"/>
    <mergeCell ref="L151:L155"/>
    <mergeCell ref="M151:M155"/>
    <mergeCell ref="F151:F155"/>
    <mergeCell ref="B71:B75"/>
    <mergeCell ref="C71:C75"/>
    <mergeCell ref="D71:D75"/>
    <mergeCell ref="D106:D110"/>
    <mergeCell ref="E106:E110"/>
    <mergeCell ref="F106:F110"/>
    <mergeCell ref="K106:K110"/>
    <mergeCell ref="E111:E115"/>
    <mergeCell ref="F111:F115"/>
    <mergeCell ref="B111:B115"/>
    <mergeCell ref="B91:B95"/>
    <mergeCell ref="B106:B110"/>
    <mergeCell ref="B121:B125"/>
    <mergeCell ref="B126:B130"/>
    <mergeCell ref="K376:K380"/>
    <mergeCell ref="L376:L380"/>
    <mergeCell ref="M376:M380"/>
    <mergeCell ref="K341:K345"/>
    <mergeCell ref="L216:L220"/>
    <mergeCell ref="M216:M220"/>
    <mergeCell ref="K236:K240"/>
    <mergeCell ref="K331:K335"/>
    <mergeCell ref="L331:L335"/>
    <mergeCell ref="M331:M335"/>
    <mergeCell ref="B326:B330"/>
    <mergeCell ref="C361:C365"/>
    <mergeCell ref="D361:D365"/>
    <mergeCell ref="E361:E365"/>
    <mergeCell ref="F361:F365"/>
    <mergeCell ref="B351:B355"/>
    <mergeCell ref="C351:C355"/>
    <mergeCell ref="D351:D355"/>
    <mergeCell ref="K256:K260"/>
    <mergeCell ref="L256:L260"/>
    <mergeCell ref="M256:M260"/>
    <mergeCell ref="K346:K350"/>
    <mergeCell ref="L346:L350"/>
    <mergeCell ref="M346:M350"/>
    <mergeCell ref="N346:N350"/>
    <mergeCell ref="K351:K355"/>
    <mergeCell ref="L351:L355"/>
    <mergeCell ref="M351:M355"/>
    <mergeCell ref="N351:N355"/>
    <mergeCell ref="K356:K360"/>
    <mergeCell ref="L356:L360"/>
    <mergeCell ref="M356:M360"/>
    <mergeCell ref="N356:N360"/>
    <mergeCell ref="N381:N385"/>
    <mergeCell ref="K386:K390"/>
    <mergeCell ref="K366:K370"/>
    <mergeCell ref="L366:L370"/>
    <mergeCell ref="M366:M370"/>
    <mergeCell ref="N366:N370"/>
    <mergeCell ref="M386:M390"/>
    <mergeCell ref="N386:N390"/>
    <mergeCell ref="L371:L375"/>
    <mergeCell ref="M371:M375"/>
    <mergeCell ref="N371:N375"/>
    <mergeCell ref="N376:N380"/>
    <mergeCell ref="K371:K375"/>
    <mergeCell ref="L416:L420"/>
    <mergeCell ref="N416:N420"/>
    <mergeCell ref="K401:K405"/>
    <mergeCell ref="L401:L405"/>
    <mergeCell ref="N401:N405"/>
    <mergeCell ref="K406:K410"/>
    <mergeCell ref="L406:L410"/>
    <mergeCell ref="N406:N410"/>
    <mergeCell ref="L391:L395"/>
    <mergeCell ref="N391:N395"/>
    <mergeCell ref="K396:K400"/>
    <mergeCell ref="L396:L400"/>
    <mergeCell ref="N396:N400"/>
    <mergeCell ref="M391:M395"/>
    <mergeCell ref="M396:M400"/>
    <mergeCell ref="M401:M405"/>
    <mergeCell ref="M406:M410"/>
    <mergeCell ref="M411:M415"/>
    <mergeCell ref="M416:M420"/>
    <mergeCell ref="N331:N335"/>
    <mergeCell ref="K336:K340"/>
    <mergeCell ref="K361:K365"/>
    <mergeCell ref="L361:L365"/>
    <mergeCell ref="M361:M365"/>
    <mergeCell ref="N361:N365"/>
    <mergeCell ref="N341:N345"/>
    <mergeCell ref="L21:L25"/>
    <mergeCell ref="M21:M25"/>
    <mergeCell ref="N266:N270"/>
    <mergeCell ref="M266:M270"/>
    <mergeCell ref="L266:L270"/>
    <mergeCell ref="K266:K270"/>
    <mergeCell ref="M311:M315"/>
    <mergeCell ref="N311:N315"/>
    <mergeCell ref="M321:M325"/>
    <mergeCell ref="N321:N325"/>
    <mergeCell ref="K286:K290"/>
    <mergeCell ref="L286:L290"/>
    <mergeCell ref="M286:M290"/>
    <mergeCell ref="N286:N290"/>
    <mergeCell ref="K291:K295"/>
    <mergeCell ref="L291:L295"/>
    <mergeCell ref="M291:M295"/>
    <mergeCell ref="N31:N35"/>
    <mergeCell ref="K36:K40"/>
    <mergeCell ref="L36:L40"/>
    <mergeCell ref="M36:M40"/>
    <mergeCell ref="N36:N40"/>
    <mergeCell ref="M161:M165"/>
    <mergeCell ref="K156:K160"/>
    <mergeCell ref="L156:L160"/>
    <mergeCell ref="L61:L65"/>
    <mergeCell ref="N86:N90"/>
    <mergeCell ref="K46:K50"/>
    <mergeCell ref="L46:L50"/>
    <mergeCell ref="M46:M50"/>
    <mergeCell ref="N46:N50"/>
    <mergeCell ref="K51:K55"/>
    <mergeCell ref="K61:K65"/>
    <mergeCell ref="K66:K70"/>
    <mergeCell ref="K71:K75"/>
    <mergeCell ref="K76:K80"/>
    <mergeCell ref="N291:N295"/>
    <mergeCell ref="L236:L240"/>
    <mergeCell ref="M236:M240"/>
    <mergeCell ref="N236:N240"/>
    <mergeCell ref="N61:N65"/>
    <mergeCell ref="K186:K190"/>
    <mergeCell ref="L186:L190"/>
    <mergeCell ref="M186:M190"/>
    <mergeCell ref="N186:N190"/>
    <mergeCell ref="N256:N260"/>
    <mergeCell ref="B346:B350"/>
    <mergeCell ref="C346:F350"/>
    <mergeCell ref="B341:B345"/>
    <mergeCell ref="C341:C345"/>
    <mergeCell ref="K26:K30"/>
    <mergeCell ref="L26:L30"/>
    <mergeCell ref="M26:M30"/>
    <mergeCell ref="N26:N30"/>
    <mergeCell ref="L56:L60"/>
    <mergeCell ref="L141:L145"/>
    <mergeCell ref="K146:K150"/>
    <mergeCell ref="L146:L150"/>
    <mergeCell ref="M146:M150"/>
    <mergeCell ref="M141:M145"/>
    <mergeCell ref="L106:L110"/>
    <mergeCell ref="M106:M110"/>
    <mergeCell ref="K121:K125"/>
    <mergeCell ref="L121:L125"/>
    <mergeCell ref="M121:M125"/>
    <mergeCell ref="K116:K120"/>
    <mergeCell ref="L116:L120"/>
    <mergeCell ref="M116:M120"/>
    <mergeCell ref="M111:M115"/>
    <mergeCell ref="M81:M85"/>
    <mergeCell ref="B331:B335"/>
    <mergeCell ref="C331:C335"/>
    <mergeCell ref="D331:D335"/>
    <mergeCell ref="E416:E420"/>
    <mergeCell ref="F416:F420"/>
    <mergeCell ref="K416:K420"/>
    <mergeCell ref="K391:K395"/>
    <mergeCell ref="D401:D405"/>
    <mergeCell ref="F401:F405"/>
    <mergeCell ref="B391:B395"/>
    <mergeCell ref="C391:C395"/>
    <mergeCell ref="D391:D395"/>
    <mergeCell ref="E391:E395"/>
    <mergeCell ref="F391:F395"/>
    <mergeCell ref="D396:D400"/>
    <mergeCell ref="E396:E400"/>
    <mergeCell ref="F396:F400"/>
    <mergeCell ref="B401:B405"/>
    <mergeCell ref="C401:C405"/>
    <mergeCell ref="B411:B415"/>
    <mergeCell ref="C411:C415"/>
    <mergeCell ref="D411:D415"/>
    <mergeCell ref="E411:E415"/>
    <mergeCell ref="B356:B360"/>
    <mergeCell ref="B416:B420"/>
    <mergeCell ref="B386:B390"/>
    <mergeCell ref="F336:F340"/>
    <mergeCell ref="B406:B410"/>
    <mergeCell ref="C406:C410"/>
    <mergeCell ref="D406:D410"/>
    <mergeCell ref="E406:E410"/>
    <mergeCell ref="F406:F410"/>
    <mergeCell ref="B371:B375"/>
    <mergeCell ref="C371:C375"/>
    <mergeCell ref="D371:D375"/>
    <mergeCell ref="E371:E375"/>
    <mergeCell ref="F371:F375"/>
    <mergeCell ref="B376:F380"/>
    <mergeCell ref="B381:B385"/>
    <mergeCell ref="C381:C385"/>
    <mergeCell ref="D381:D385"/>
    <mergeCell ref="E381:E385"/>
    <mergeCell ref="F381:F385"/>
    <mergeCell ref="B396:B400"/>
    <mergeCell ref="C396:C400"/>
    <mergeCell ref="C356:C360"/>
    <mergeCell ref="D356:D360"/>
    <mergeCell ref="E356:E360"/>
    <mergeCell ref="B191:B195"/>
    <mergeCell ref="B196:B200"/>
    <mergeCell ref="F296:F300"/>
    <mergeCell ref="D311:D315"/>
    <mergeCell ref="E206:E210"/>
    <mergeCell ref="F206:F210"/>
    <mergeCell ref="B201:B205"/>
    <mergeCell ref="C201:C205"/>
    <mergeCell ref="D201:D205"/>
    <mergeCell ref="E201:E205"/>
    <mergeCell ref="F201:F205"/>
    <mergeCell ref="C196:C200"/>
    <mergeCell ref="D196:D200"/>
    <mergeCell ref="E196:E200"/>
    <mergeCell ref="F196:F200"/>
    <mergeCell ref="B271:B275"/>
    <mergeCell ref="C271:C275"/>
    <mergeCell ref="D271:D275"/>
    <mergeCell ref="E271:E275"/>
    <mergeCell ref="B311:B315"/>
    <mergeCell ref="E266:E270"/>
    <mergeCell ref="D266:D270"/>
    <mergeCell ref="C266:C270"/>
    <mergeCell ref="B266:B270"/>
    <mergeCell ref="B161:B165"/>
    <mergeCell ref="K166:K170"/>
    <mergeCell ref="K191:K195"/>
    <mergeCell ref="B166:B170"/>
    <mergeCell ref="C166:C170"/>
    <mergeCell ref="D166:D170"/>
    <mergeCell ref="E166:E170"/>
    <mergeCell ref="F166:F170"/>
    <mergeCell ref="B276:B280"/>
    <mergeCell ref="C276:C280"/>
    <mergeCell ref="D276:D280"/>
    <mergeCell ref="E276:E280"/>
    <mergeCell ref="F276:F280"/>
    <mergeCell ref="C161:C165"/>
    <mergeCell ref="E161:E165"/>
    <mergeCell ref="F161:F165"/>
    <mergeCell ref="C191:C195"/>
    <mergeCell ref="D191:D195"/>
    <mergeCell ref="E191:E195"/>
    <mergeCell ref="F191:F195"/>
    <mergeCell ref="B206:B210"/>
    <mergeCell ref="C206:C210"/>
    <mergeCell ref="D206:D210"/>
    <mergeCell ref="D161:D165"/>
    <mergeCell ref="B141:B145"/>
    <mergeCell ref="C141:C145"/>
    <mergeCell ref="E141:E145"/>
    <mergeCell ref="F141:F145"/>
    <mergeCell ref="B136:B140"/>
    <mergeCell ref="C136:C140"/>
    <mergeCell ref="D136:D140"/>
    <mergeCell ref="E136:E140"/>
    <mergeCell ref="F136:F140"/>
    <mergeCell ref="D141:D145"/>
    <mergeCell ref="B156:B160"/>
    <mergeCell ref="C156:C160"/>
    <mergeCell ref="D156:D160"/>
    <mergeCell ref="E156:E160"/>
    <mergeCell ref="F156:F160"/>
    <mergeCell ref="C146:C150"/>
    <mergeCell ref="D146:D150"/>
    <mergeCell ref="E146:E150"/>
    <mergeCell ref="F146:F150"/>
    <mergeCell ref="B146:B150"/>
    <mergeCell ref="B151:B155"/>
    <mergeCell ref="C151:C155"/>
    <mergeCell ref="D151:D155"/>
    <mergeCell ref="E151:E155"/>
    <mergeCell ref="B61:B65"/>
    <mergeCell ref="C61:C65"/>
    <mergeCell ref="B31:B35"/>
    <mergeCell ref="C31:C35"/>
    <mergeCell ref="D31:D35"/>
    <mergeCell ref="E31:E35"/>
    <mergeCell ref="F31:F35"/>
    <mergeCell ref="E46:E50"/>
    <mergeCell ref="F46:F50"/>
    <mergeCell ref="B36:B40"/>
    <mergeCell ref="C36:C40"/>
    <mergeCell ref="D36:D40"/>
    <mergeCell ref="E36:E40"/>
    <mergeCell ref="F36:F40"/>
    <mergeCell ref="F61:F65"/>
    <mergeCell ref="D61:D65"/>
    <mergeCell ref="E61:E65"/>
    <mergeCell ref="C106:C110"/>
    <mergeCell ref="N16:N20"/>
    <mergeCell ref="M11:M15"/>
    <mergeCell ref="N11:N15"/>
    <mergeCell ref="C46:C50"/>
    <mergeCell ref="D46:D50"/>
    <mergeCell ref="C41:C45"/>
    <mergeCell ref="D41:D45"/>
    <mergeCell ref="E41:E45"/>
    <mergeCell ref="F41:F45"/>
    <mergeCell ref="K31:K35"/>
    <mergeCell ref="L31:L35"/>
    <mergeCell ref="M31:M35"/>
    <mergeCell ref="K21:K25"/>
    <mergeCell ref="E71:E75"/>
    <mergeCell ref="F71:F75"/>
    <mergeCell ref="C81:F85"/>
    <mergeCell ref="M76:M80"/>
    <mergeCell ref="N21:N25"/>
    <mergeCell ref="K41:K45"/>
    <mergeCell ref="L41:L45"/>
    <mergeCell ref="M41:M45"/>
    <mergeCell ref="N41:N45"/>
    <mergeCell ref="M61:M65"/>
    <mergeCell ref="J7:J9"/>
    <mergeCell ref="K7:K9"/>
    <mergeCell ref="L7:L9"/>
    <mergeCell ref="M7:M9"/>
    <mergeCell ref="N7:N9"/>
    <mergeCell ref="K11:K15"/>
    <mergeCell ref="L11:L15"/>
    <mergeCell ref="K16:K20"/>
    <mergeCell ref="L16:L20"/>
    <mergeCell ref="M16:M20"/>
    <mergeCell ref="D111:D115"/>
    <mergeCell ref="K86:K90"/>
    <mergeCell ref="L86:L90"/>
    <mergeCell ref="K101:K105"/>
    <mergeCell ref="L101:L105"/>
    <mergeCell ref="M101:M105"/>
    <mergeCell ref="K96:K100"/>
    <mergeCell ref="L96:L100"/>
    <mergeCell ref="M96:M100"/>
    <mergeCell ref="K111:K115"/>
    <mergeCell ref="L91:L95"/>
    <mergeCell ref="M91:M95"/>
    <mergeCell ref="F101:F105"/>
    <mergeCell ref="D101:D105"/>
    <mergeCell ref="E101:E105"/>
    <mergeCell ref="C96:C100"/>
    <mergeCell ref="D96:D100"/>
    <mergeCell ref="E96:E100"/>
    <mergeCell ref="F96:F100"/>
    <mergeCell ref="B96:B100"/>
    <mergeCell ref="B101:B105"/>
    <mergeCell ref="C91:F95"/>
    <mergeCell ref="B86:B90"/>
    <mergeCell ref="B76:B80"/>
    <mergeCell ref="C76:C80"/>
    <mergeCell ref="D76:D80"/>
    <mergeCell ref="E76:E80"/>
    <mergeCell ref="F76:F80"/>
    <mergeCell ref="C86:C90"/>
    <mergeCell ref="D86:D90"/>
    <mergeCell ref="E86:E90"/>
    <mergeCell ref="F86:F90"/>
    <mergeCell ref="B81:B85"/>
    <mergeCell ref="C101:C105"/>
    <mergeCell ref="B21:B25"/>
    <mergeCell ref="B51:B55"/>
    <mergeCell ref="C51:C55"/>
    <mergeCell ref="D51:D55"/>
    <mergeCell ref="E51:E55"/>
    <mergeCell ref="B56:B60"/>
    <mergeCell ref="B46:B50"/>
    <mergeCell ref="B41:B45"/>
    <mergeCell ref="F51:F55"/>
    <mergeCell ref="B26:B30"/>
    <mergeCell ref="C26:C30"/>
    <mergeCell ref="D26:D30"/>
    <mergeCell ref="E26:E30"/>
    <mergeCell ref="F26:F30"/>
    <mergeCell ref="B131:B135"/>
    <mergeCell ref="C131:C135"/>
    <mergeCell ref="D131:D135"/>
    <mergeCell ref="E131:E135"/>
    <mergeCell ref="F131:F135"/>
    <mergeCell ref="I7:I9"/>
    <mergeCell ref="C7:C9"/>
    <mergeCell ref="D7:D9"/>
    <mergeCell ref="E7:F8"/>
    <mergeCell ref="C56:C60"/>
    <mergeCell ref="D56:D60"/>
    <mergeCell ref="E56:E60"/>
    <mergeCell ref="F56:F60"/>
    <mergeCell ref="C111:C115"/>
    <mergeCell ref="G7:G9"/>
    <mergeCell ref="H7:H9"/>
    <mergeCell ref="B11:F15"/>
    <mergeCell ref="C21:C25"/>
    <mergeCell ref="D21:D25"/>
    <mergeCell ref="E21:E25"/>
    <mergeCell ref="C121:C125"/>
    <mergeCell ref="F21:F25"/>
    <mergeCell ref="B16:B20"/>
    <mergeCell ref="C16:F20"/>
    <mergeCell ref="D121:D125"/>
    <mergeCell ref="E121:E125"/>
    <mergeCell ref="F121:F125"/>
    <mergeCell ref="B116:B120"/>
    <mergeCell ref="C116:C120"/>
    <mergeCell ref="D116:D120"/>
    <mergeCell ref="E116:E120"/>
    <mergeCell ref="F116:F120"/>
    <mergeCell ref="C126:C130"/>
    <mergeCell ref="D126:D130"/>
    <mergeCell ref="E126:E130"/>
    <mergeCell ref="F126:F130"/>
    <mergeCell ref="B186:B190"/>
    <mergeCell ref="C186:C190"/>
    <mergeCell ref="D186:D190"/>
    <mergeCell ref="E186:E190"/>
    <mergeCell ref="F186:F190"/>
    <mergeCell ref="K176:K180"/>
    <mergeCell ref="L176:L180"/>
    <mergeCell ref="M176:M180"/>
    <mergeCell ref="N176:N180"/>
    <mergeCell ref="B176:B180"/>
    <mergeCell ref="C176:C180"/>
    <mergeCell ref="D176:D180"/>
    <mergeCell ref="E176:E180"/>
    <mergeCell ref="F176:F180"/>
    <mergeCell ref="B181:B185"/>
    <mergeCell ref="C181:C185"/>
    <mergeCell ref="D181:D185"/>
    <mergeCell ref="E181:E185"/>
    <mergeCell ref="F181:F185"/>
    <mergeCell ref="K181:K185"/>
    <mergeCell ref="L181:L185"/>
    <mergeCell ref="M181:M185"/>
    <mergeCell ref="N181:N185"/>
    <mergeCell ref="B171:B175"/>
    <mergeCell ref="C171:C175"/>
    <mergeCell ref="D171:D175"/>
    <mergeCell ref="E171:E175"/>
    <mergeCell ref="F171:F175"/>
    <mergeCell ref="K171:K175"/>
    <mergeCell ref="L171:L175"/>
    <mergeCell ref="M171:M175"/>
    <mergeCell ref="N171:N175"/>
    <mergeCell ref="K221:K225"/>
    <mergeCell ref="L221:L225"/>
    <mergeCell ref="K231:K235"/>
    <mergeCell ref="L231:L235"/>
    <mergeCell ref="M231:M235"/>
    <mergeCell ref="B226:B230"/>
    <mergeCell ref="C226:C230"/>
    <mergeCell ref="D226:D230"/>
    <mergeCell ref="E226:E230"/>
    <mergeCell ref="F226:F230"/>
    <mergeCell ref="K226:K230"/>
    <mergeCell ref="L226:L230"/>
    <mergeCell ref="M226:M230"/>
    <mergeCell ref="B231:B235"/>
    <mergeCell ref="C231:C235"/>
    <mergeCell ref="D231:D235"/>
    <mergeCell ref="E231:E235"/>
    <mergeCell ref="F231:F235"/>
    <mergeCell ref="C416:C420"/>
    <mergeCell ref="D416:D420"/>
    <mergeCell ref="N216:N220"/>
    <mergeCell ref="B221:B225"/>
    <mergeCell ref="N246:N250"/>
    <mergeCell ref="B241:B245"/>
    <mergeCell ref="B316:B320"/>
    <mergeCell ref="K316:K320"/>
    <mergeCell ref="L316:L320"/>
    <mergeCell ref="C316:F320"/>
    <mergeCell ref="B321:B325"/>
    <mergeCell ref="C321:C325"/>
    <mergeCell ref="D321:D325"/>
    <mergeCell ref="E321:E325"/>
    <mergeCell ref="F321:F325"/>
    <mergeCell ref="K321:K325"/>
    <mergeCell ref="L321:L325"/>
    <mergeCell ref="F271:F275"/>
    <mergeCell ref="K271:K275"/>
    <mergeCell ref="C241:F245"/>
    <mergeCell ref="K241:K245"/>
    <mergeCell ref="B251:B255"/>
    <mergeCell ref="C251:C255"/>
    <mergeCell ref="N316:N320"/>
    <mergeCell ref="M426:M430"/>
    <mergeCell ref="N426:N430"/>
    <mergeCell ref="B421:B425"/>
    <mergeCell ref="C421:F425"/>
    <mergeCell ref="K421:K425"/>
    <mergeCell ref="L421:L425"/>
    <mergeCell ref="M421:M425"/>
    <mergeCell ref="N421:N425"/>
    <mergeCell ref="E426:E430"/>
    <mergeCell ref="F426:F430"/>
    <mergeCell ref="C426:C430"/>
    <mergeCell ref="B426:B430"/>
    <mergeCell ref="D426:D430"/>
    <mergeCell ref="K426:K430"/>
    <mergeCell ref="L426:L430"/>
    <mergeCell ref="B361:B365"/>
    <mergeCell ref="B366:B370"/>
    <mergeCell ref="D251:D255"/>
    <mergeCell ref="E251:E255"/>
    <mergeCell ref="F251:F255"/>
    <mergeCell ref="E331:E335"/>
    <mergeCell ref="F331:F335"/>
    <mergeCell ref="B336:B340"/>
    <mergeCell ref="C336:C340"/>
    <mergeCell ref="D336:D340"/>
    <mergeCell ref="E336:E340"/>
    <mergeCell ref="B286:B290"/>
    <mergeCell ref="C286:C290"/>
    <mergeCell ref="D286:D290"/>
    <mergeCell ref="E286:E290"/>
    <mergeCell ref="F286:F290"/>
    <mergeCell ref="B291:B295"/>
    <mergeCell ref="C291:C295"/>
    <mergeCell ref="D291:D295"/>
    <mergeCell ref="E291:E295"/>
    <mergeCell ref="C261:F265"/>
    <mergeCell ref="C311:C315"/>
    <mergeCell ref="E311:E315"/>
    <mergeCell ref="F311:F315"/>
    <mergeCell ref="L51:L55"/>
    <mergeCell ref="M51:M55"/>
    <mergeCell ref="N51:N55"/>
    <mergeCell ref="L76:L80"/>
    <mergeCell ref="L66:L70"/>
    <mergeCell ref="M66:M70"/>
    <mergeCell ref="N66:N70"/>
    <mergeCell ref="L71:L75"/>
    <mergeCell ref="M71:M75"/>
    <mergeCell ref="N71:N75"/>
    <mergeCell ref="N81:N85"/>
    <mergeCell ref="N76:N80"/>
    <mergeCell ref="N56:N60"/>
    <mergeCell ref="M56:M60"/>
    <mergeCell ref="K56:K60"/>
    <mergeCell ref="M86:M90"/>
    <mergeCell ref="K81:K85"/>
    <mergeCell ref="L81:L85"/>
    <mergeCell ref="N411:N415"/>
    <mergeCell ref="L341:L345"/>
    <mergeCell ref="M341:M345"/>
    <mergeCell ref="L271:L275"/>
    <mergeCell ref="M271:M275"/>
    <mergeCell ref="N271:N275"/>
    <mergeCell ref="N231:N235"/>
    <mergeCell ref="L241:L245"/>
    <mergeCell ref="L251:L255"/>
    <mergeCell ref="M251:M255"/>
    <mergeCell ref="N251:N255"/>
    <mergeCell ref="M316:M320"/>
    <mergeCell ref="L336:L340"/>
    <mergeCell ref="M336:M340"/>
    <mergeCell ref="N336:N340"/>
    <mergeCell ref="L386:L390"/>
    <mergeCell ref="N326:N330"/>
    <mergeCell ref="K311:K315"/>
    <mergeCell ref="L311:L315"/>
    <mergeCell ref="N91:N95"/>
    <mergeCell ref="N96:N100"/>
    <mergeCell ref="K136:K140"/>
    <mergeCell ref="N101:N105"/>
    <mergeCell ref="K126:K130"/>
    <mergeCell ref="L126:L130"/>
    <mergeCell ref="M126:M130"/>
    <mergeCell ref="N126:N130"/>
    <mergeCell ref="K131:K135"/>
    <mergeCell ref="L131:L135"/>
    <mergeCell ref="M131:M135"/>
    <mergeCell ref="N131:N135"/>
    <mergeCell ref="L136:L140"/>
    <mergeCell ref="M136:M140"/>
    <mergeCell ref="N136:N140"/>
    <mergeCell ref="K91:K95"/>
    <mergeCell ref="L111:L115"/>
    <mergeCell ref="N106:N110"/>
    <mergeCell ref="L206:L210"/>
    <mergeCell ref="M206:M210"/>
    <mergeCell ref="K211:K215"/>
    <mergeCell ref="N121:N125"/>
    <mergeCell ref="N116:N120"/>
    <mergeCell ref="N111:N115"/>
    <mergeCell ref="K276:K280"/>
    <mergeCell ref="L276:L280"/>
    <mergeCell ref="M276:M280"/>
    <mergeCell ref="N276:N280"/>
    <mergeCell ref="K251:K255"/>
    <mergeCell ref="F246:F250"/>
    <mergeCell ref="K246:K250"/>
    <mergeCell ref="N141:N145"/>
    <mergeCell ref="N146:N150"/>
    <mergeCell ref="M156:M160"/>
    <mergeCell ref="N156:N160"/>
    <mergeCell ref="K141:K145"/>
    <mergeCell ref="K161:K165"/>
    <mergeCell ref="L161:L165"/>
    <mergeCell ref="N161:N165"/>
    <mergeCell ref="L166:L170"/>
    <mergeCell ref="M166:M170"/>
    <mergeCell ref="N166:N170"/>
    <mergeCell ref="L191:L195"/>
    <mergeCell ref="M191:M195"/>
    <mergeCell ref="N151:N155"/>
    <mergeCell ref="F291:F295"/>
    <mergeCell ref="K201:K205"/>
    <mergeCell ref="K261:K265"/>
    <mergeCell ref="M261:M265"/>
    <mergeCell ref="N261:N265"/>
    <mergeCell ref="M221:M225"/>
    <mergeCell ref="N221:N225"/>
    <mergeCell ref="N241:N245"/>
    <mergeCell ref="N226:N230"/>
    <mergeCell ref="F266:F270"/>
    <mergeCell ref="K206:K210"/>
    <mergeCell ref="N206:N210"/>
    <mergeCell ref="N201:N205"/>
    <mergeCell ref="L246:L250"/>
    <mergeCell ref="M246:M250"/>
    <mergeCell ref="L261:L265"/>
    <mergeCell ref="L211:L215"/>
    <mergeCell ref="M211:M215"/>
    <mergeCell ref="N211:N215"/>
    <mergeCell ref="C211:F215"/>
    <mergeCell ref="C216:C220"/>
    <mergeCell ref="D216:D220"/>
    <mergeCell ref="E216:E220"/>
    <mergeCell ref="F216:F220"/>
    <mergeCell ref="N196:N200"/>
    <mergeCell ref="N191:N195"/>
    <mergeCell ref="L196:L200"/>
    <mergeCell ref="M196:M200"/>
    <mergeCell ref="L201:L205"/>
    <mergeCell ref="M201:M205"/>
    <mergeCell ref="K196:K200"/>
    <mergeCell ref="B281:B285"/>
    <mergeCell ref="C281:C285"/>
    <mergeCell ref="D281:D285"/>
    <mergeCell ref="E281:E285"/>
    <mergeCell ref="F281:F285"/>
    <mergeCell ref="K281:K285"/>
    <mergeCell ref="L281:L285"/>
    <mergeCell ref="M281:M285"/>
    <mergeCell ref="N281:N285"/>
    <mergeCell ref="B211:B215"/>
    <mergeCell ref="B216:B220"/>
    <mergeCell ref="K216:K220"/>
    <mergeCell ref="C221:C225"/>
    <mergeCell ref="D221:D225"/>
    <mergeCell ref="M241:M245"/>
    <mergeCell ref="E221:E225"/>
    <mergeCell ref="F221:F225"/>
    <mergeCell ref="N306:N310"/>
    <mergeCell ref="B296:B300"/>
    <mergeCell ref="C296:C300"/>
    <mergeCell ref="D296:D300"/>
    <mergeCell ref="E296:E300"/>
    <mergeCell ref="K296:K300"/>
    <mergeCell ref="L296:L300"/>
    <mergeCell ref="M296:M300"/>
    <mergeCell ref="N296:N300"/>
    <mergeCell ref="B301:B305"/>
    <mergeCell ref="C301:C305"/>
    <mergeCell ref="D301:D305"/>
    <mergeCell ref="E301:E305"/>
    <mergeCell ref="F301:F305"/>
    <mergeCell ref="K301:K305"/>
    <mergeCell ref="L301:L305"/>
    <mergeCell ref="M301:M305"/>
    <mergeCell ref="N301:N305"/>
    <mergeCell ref="B306:B310"/>
    <mergeCell ref="C306:C310"/>
    <mergeCell ref="D306:D310"/>
    <mergeCell ref="E306:E310"/>
    <mergeCell ref="F306:F310"/>
    <mergeCell ref="K306:K310"/>
    <mergeCell ref="L306:L310"/>
    <mergeCell ref="M306:M310"/>
    <mergeCell ref="E351:E355"/>
    <mergeCell ref="F351:F355"/>
    <mergeCell ref="K326:K330"/>
    <mergeCell ref="L326:L330"/>
    <mergeCell ref="M326:M330"/>
    <mergeCell ref="L411:L415"/>
    <mergeCell ref="C366:C370"/>
    <mergeCell ref="D366:D370"/>
    <mergeCell ref="E366:E370"/>
    <mergeCell ref="F366:F370"/>
    <mergeCell ref="C386:F390"/>
    <mergeCell ref="D341:D345"/>
    <mergeCell ref="E341:E345"/>
    <mergeCell ref="F341:F345"/>
    <mergeCell ref="F411:F415"/>
    <mergeCell ref="K411:K415"/>
    <mergeCell ref="E401:E405"/>
    <mergeCell ref="C326:F330"/>
    <mergeCell ref="F356:F360"/>
    <mergeCell ref="K381:K385"/>
    <mergeCell ref="L381:L385"/>
    <mergeCell ref="M381:M385"/>
  </mergeCells>
  <pageMargins left="0.70866141732283472" right="0.70866141732283472" top="0.74803149606299213" bottom="0.74803149606299213" header="0.31496062992125984" footer="0.31496062992125984"/>
  <pageSetup paperSize="9" scale="39" orientation="portrait" verticalDpi="0" r:id="rId1"/>
  <rowBreaks count="3" manualBreakCount="3">
    <brk id="95" max="16383" man="1"/>
    <brk id="250" max="16383" man="1"/>
    <brk id="365"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33"/>
  <sheetViews>
    <sheetView view="pageBreakPreview" topLeftCell="B1" zoomScale="60" zoomScaleNormal="100" workbookViewId="0">
      <selection activeCell="M21" sqref="M21:M23"/>
    </sheetView>
  </sheetViews>
  <sheetFormatPr defaultRowHeight="15" x14ac:dyDescent="0.25"/>
  <cols>
    <col min="3" max="3" width="23.5703125" customWidth="1"/>
    <col min="4" max="4" width="27.28515625" customWidth="1"/>
    <col min="5" max="5" width="19.85546875" customWidth="1"/>
    <col min="6" max="6" width="25.42578125" customWidth="1"/>
    <col min="7" max="7" width="30.5703125" customWidth="1"/>
    <col min="8" max="8" width="31.5703125" customWidth="1"/>
    <col min="9" max="9" width="29.5703125" customWidth="1"/>
    <col min="10" max="10" width="21.7109375" customWidth="1"/>
    <col min="11" max="11" width="27.42578125" customWidth="1"/>
    <col min="12" max="12" width="16.28515625" customWidth="1"/>
    <col min="13" max="13" width="17.7109375" customWidth="1"/>
  </cols>
  <sheetData>
    <row r="4" spans="2:13" x14ac:dyDescent="0.25">
      <c r="B4" s="7"/>
      <c r="C4" s="2"/>
      <c r="D4" s="2"/>
      <c r="E4" s="12"/>
      <c r="F4" s="1"/>
      <c r="G4" s="1"/>
      <c r="H4" s="12"/>
      <c r="I4" s="12"/>
      <c r="J4" s="12"/>
      <c r="K4" s="12"/>
      <c r="L4" s="2"/>
      <c r="M4" s="2"/>
    </row>
    <row r="5" spans="2:13" x14ac:dyDescent="0.25">
      <c r="B5" s="7"/>
      <c r="C5" s="2"/>
      <c r="D5" s="2"/>
      <c r="E5" s="12"/>
      <c r="F5" s="1"/>
      <c r="G5" s="1"/>
      <c r="H5" s="12"/>
      <c r="I5" s="12"/>
      <c r="J5" s="12"/>
      <c r="K5" s="12"/>
      <c r="L5" s="2"/>
      <c r="M5" s="13"/>
    </row>
    <row r="6" spans="2:13" x14ac:dyDescent="0.25">
      <c r="B6" s="7"/>
      <c r="C6" s="7"/>
      <c r="D6" s="7"/>
      <c r="E6" s="14"/>
      <c r="F6" s="7"/>
      <c r="G6" s="7"/>
      <c r="H6" s="14"/>
      <c r="I6" s="14"/>
      <c r="J6" s="14"/>
      <c r="K6" s="14"/>
      <c r="L6" s="7"/>
      <c r="M6" s="7" t="s">
        <v>47</v>
      </c>
    </row>
    <row r="7" spans="2:13" x14ac:dyDescent="0.25">
      <c r="B7" s="7"/>
      <c r="C7" s="7"/>
      <c r="D7" s="7"/>
      <c r="E7" s="14"/>
      <c r="F7" s="7"/>
      <c r="G7" s="7"/>
      <c r="H7" s="14"/>
      <c r="I7" s="14"/>
      <c r="J7" s="14"/>
      <c r="K7" s="14"/>
      <c r="L7" s="7"/>
      <c r="M7" s="7"/>
    </row>
    <row r="8" spans="2:13" x14ac:dyDescent="0.25">
      <c r="B8" s="7"/>
      <c r="C8" s="15" t="s">
        <v>48</v>
      </c>
      <c r="D8" s="15"/>
      <c r="E8" s="15"/>
      <c r="F8" s="15"/>
      <c r="G8" s="15"/>
      <c r="H8" s="15"/>
      <c r="I8" s="7"/>
      <c r="J8" s="7"/>
      <c r="K8" s="7"/>
      <c r="L8" s="7"/>
      <c r="M8" s="7"/>
    </row>
    <row r="9" spans="2:13" x14ac:dyDescent="0.25">
      <c r="B9" s="2"/>
      <c r="C9" s="7"/>
      <c r="D9" s="7"/>
      <c r="E9" s="7"/>
      <c r="F9" s="7"/>
      <c r="G9" s="7"/>
      <c r="H9" s="7"/>
      <c r="I9" s="7"/>
      <c r="J9" s="7"/>
      <c r="K9" s="7"/>
      <c r="L9" s="7"/>
      <c r="M9" s="7"/>
    </row>
    <row r="10" spans="2:13" ht="36" customHeight="1" x14ac:dyDescent="0.25">
      <c r="B10" s="2"/>
      <c r="C10" s="177" t="s">
        <v>49</v>
      </c>
      <c r="D10" s="177" t="s">
        <v>50</v>
      </c>
      <c r="E10" s="177" t="s">
        <v>51</v>
      </c>
      <c r="F10" s="177" t="s">
        <v>52</v>
      </c>
      <c r="G10" s="177" t="s">
        <v>53</v>
      </c>
      <c r="H10" s="177" t="s">
        <v>54</v>
      </c>
      <c r="I10" s="177" t="s">
        <v>55</v>
      </c>
      <c r="J10" s="177" t="s">
        <v>56</v>
      </c>
      <c r="K10" s="177" t="s">
        <v>57</v>
      </c>
      <c r="L10" s="177" t="s">
        <v>58</v>
      </c>
      <c r="M10" s="177"/>
    </row>
    <row r="11" spans="2:13" x14ac:dyDescent="0.25">
      <c r="B11" s="2"/>
      <c r="C11" s="178"/>
      <c r="D11" s="178"/>
      <c r="E11" s="178"/>
      <c r="F11" s="178"/>
      <c r="G11" s="178"/>
      <c r="H11" s="178"/>
      <c r="I11" s="178"/>
      <c r="J11" s="178"/>
      <c r="K11" s="178"/>
      <c r="L11" s="16"/>
      <c r="M11" s="16"/>
    </row>
    <row r="12" spans="2:13" x14ac:dyDescent="0.25">
      <c r="B12" s="2"/>
      <c r="C12" s="178"/>
      <c r="D12" s="178"/>
      <c r="E12" s="178"/>
      <c r="F12" s="178"/>
      <c r="G12" s="178"/>
      <c r="H12" s="178"/>
      <c r="I12" s="178"/>
      <c r="J12" s="178"/>
      <c r="K12" s="178"/>
      <c r="L12" s="16" t="s">
        <v>59</v>
      </c>
      <c r="M12" s="16" t="s">
        <v>60</v>
      </c>
    </row>
    <row r="13" spans="2:13" x14ac:dyDescent="0.25">
      <c r="B13" s="2"/>
      <c r="C13" s="17">
        <v>1</v>
      </c>
      <c r="D13" s="17">
        <v>2</v>
      </c>
      <c r="E13" s="17">
        <v>3</v>
      </c>
      <c r="F13" s="17">
        <v>4</v>
      </c>
      <c r="G13" s="17">
        <v>5</v>
      </c>
      <c r="H13" s="17">
        <v>6</v>
      </c>
      <c r="I13" s="17">
        <v>7</v>
      </c>
      <c r="J13" s="17">
        <v>8</v>
      </c>
      <c r="K13" s="17">
        <v>9</v>
      </c>
      <c r="L13" s="17">
        <v>10</v>
      </c>
      <c r="M13" s="17">
        <v>11</v>
      </c>
    </row>
    <row r="14" spans="2:13" ht="15" customHeight="1" x14ac:dyDescent="0.25">
      <c r="B14" s="2"/>
      <c r="C14" s="73" t="s">
        <v>280</v>
      </c>
      <c r="D14" s="173">
        <v>2021</v>
      </c>
      <c r="E14" s="173">
        <v>2021</v>
      </c>
      <c r="F14" s="175" t="s">
        <v>285</v>
      </c>
      <c r="G14" s="175"/>
      <c r="H14" s="169" t="s">
        <v>194</v>
      </c>
      <c r="I14" s="170"/>
      <c r="J14" s="170"/>
      <c r="K14" s="18" t="s">
        <v>38</v>
      </c>
      <c r="L14" s="55">
        <v>12177.9</v>
      </c>
      <c r="M14" s="55">
        <v>10809.406999999999</v>
      </c>
    </row>
    <row r="15" spans="2:13" ht="28.5" customHeight="1" x14ac:dyDescent="0.25">
      <c r="B15" s="2"/>
      <c r="C15" s="73"/>
      <c r="D15" s="173"/>
      <c r="E15" s="173"/>
      <c r="F15" s="175"/>
      <c r="G15" s="175"/>
      <c r="H15" s="169"/>
      <c r="I15" s="170"/>
      <c r="J15" s="170"/>
      <c r="K15" s="18" t="s">
        <v>61</v>
      </c>
      <c r="L15" s="18"/>
      <c r="M15" s="18"/>
    </row>
    <row r="16" spans="2:13" ht="42" customHeight="1" x14ac:dyDescent="0.25">
      <c r="B16" s="2"/>
      <c r="C16" s="73"/>
      <c r="D16" s="173"/>
      <c r="E16" s="173"/>
      <c r="F16" s="175"/>
      <c r="G16" s="175"/>
      <c r="H16" s="169"/>
      <c r="I16" s="170"/>
      <c r="J16" s="170"/>
      <c r="K16" s="18" t="s">
        <v>62</v>
      </c>
      <c r="L16" s="55">
        <v>11569</v>
      </c>
      <c r="M16" s="55">
        <v>10268.94</v>
      </c>
    </row>
    <row r="17" spans="2:13" ht="26.25" customHeight="1" x14ac:dyDescent="0.25">
      <c r="B17" s="2"/>
      <c r="C17" s="73"/>
      <c r="D17" s="173"/>
      <c r="E17" s="173"/>
      <c r="F17" s="175"/>
      <c r="G17" s="175"/>
      <c r="H17" s="169"/>
      <c r="I17" s="170"/>
      <c r="J17" s="170"/>
      <c r="K17" s="18" t="s">
        <v>63</v>
      </c>
      <c r="L17" s="55"/>
      <c r="M17" s="55"/>
    </row>
    <row r="18" spans="2:13" ht="38.25" customHeight="1" x14ac:dyDescent="0.25">
      <c r="B18" s="2"/>
      <c r="C18" s="73"/>
      <c r="D18" s="174"/>
      <c r="E18" s="174"/>
      <c r="F18" s="176"/>
      <c r="G18" s="176"/>
      <c r="H18" s="169"/>
      <c r="I18" s="171"/>
      <c r="J18" s="171"/>
      <c r="K18" s="18" t="s">
        <v>64</v>
      </c>
      <c r="L18" s="55">
        <v>608.9</v>
      </c>
      <c r="M18" s="55">
        <v>540.47</v>
      </c>
    </row>
    <row r="19" spans="2:13" ht="15" customHeight="1" x14ac:dyDescent="0.25">
      <c r="B19" s="2"/>
      <c r="C19" s="73" t="s">
        <v>281</v>
      </c>
      <c r="D19" s="173">
        <v>2021</v>
      </c>
      <c r="E19" s="173">
        <v>2021</v>
      </c>
      <c r="F19" s="172"/>
      <c r="G19" s="172"/>
      <c r="H19" s="169" t="s">
        <v>194</v>
      </c>
      <c r="I19" s="180"/>
      <c r="J19" s="172"/>
      <c r="K19" s="33" t="s">
        <v>38</v>
      </c>
      <c r="L19" s="55">
        <v>394.24099999999999</v>
      </c>
      <c r="M19" s="55">
        <v>394.24099999999999</v>
      </c>
    </row>
    <row r="20" spans="2:13" ht="28.5" x14ac:dyDescent="0.25">
      <c r="B20" s="2"/>
      <c r="C20" s="73"/>
      <c r="D20" s="173"/>
      <c r="E20" s="173"/>
      <c r="F20" s="172"/>
      <c r="G20" s="172"/>
      <c r="H20" s="169"/>
      <c r="I20" s="172"/>
      <c r="J20" s="172"/>
      <c r="K20" s="33" t="s">
        <v>61</v>
      </c>
      <c r="L20" s="23"/>
      <c r="M20" s="23"/>
    </row>
    <row r="21" spans="2:13" ht="28.5" x14ac:dyDescent="0.25">
      <c r="B21" s="2"/>
      <c r="C21" s="73"/>
      <c r="D21" s="173"/>
      <c r="E21" s="173"/>
      <c r="F21" s="172"/>
      <c r="G21" s="172"/>
      <c r="H21" s="169"/>
      <c r="I21" s="172"/>
      <c r="J21" s="172"/>
      <c r="K21" s="33" t="s">
        <v>62</v>
      </c>
      <c r="L21" s="23">
        <v>374.53</v>
      </c>
      <c r="M21" s="52">
        <v>374.53</v>
      </c>
    </row>
    <row r="22" spans="2:13" x14ac:dyDescent="0.25">
      <c r="C22" s="73"/>
      <c r="D22" s="173"/>
      <c r="E22" s="173"/>
      <c r="F22" s="172"/>
      <c r="G22" s="172"/>
      <c r="H22" s="169"/>
      <c r="I22" s="172"/>
      <c r="J22" s="172"/>
      <c r="K22" s="33" t="s">
        <v>63</v>
      </c>
      <c r="L22" s="23"/>
      <c r="M22" s="52"/>
    </row>
    <row r="23" spans="2:13" ht="28.5" x14ac:dyDescent="0.25">
      <c r="C23" s="73"/>
      <c r="D23" s="174"/>
      <c r="E23" s="174"/>
      <c r="F23" s="179"/>
      <c r="G23" s="179"/>
      <c r="H23" s="169"/>
      <c r="I23" s="179"/>
      <c r="J23" s="179"/>
      <c r="K23" s="37" t="s">
        <v>64</v>
      </c>
      <c r="L23" s="35">
        <v>19.71</v>
      </c>
      <c r="M23" s="53">
        <v>19.71</v>
      </c>
    </row>
    <row r="24" spans="2:13" x14ac:dyDescent="0.25">
      <c r="C24" s="73" t="s">
        <v>283</v>
      </c>
      <c r="D24" s="173">
        <v>2021</v>
      </c>
      <c r="E24" s="173">
        <v>2021</v>
      </c>
      <c r="F24" s="169"/>
      <c r="G24" s="169"/>
      <c r="H24" s="169" t="s">
        <v>284</v>
      </c>
      <c r="I24" s="170"/>
      <c r="J24" s="172"/>
      <c r="K24" s="33" t="s">
        <v>38</v>
      </c>
      <c r="L24" s="21">
        <v>10854.9</v>
      </c>
      <c r="M24" s="21">
        <f>M26+M28</f>
        <v>9126.16</v>
      </c>
    </row>
    <row r="25" spans="2:13" ht="28.5" x14ac:dyDescent="0.25">
      <c r="C25" s="73"/>
      <c r="D25" s="173"/>
      <c r="E25" s="173"/>
      <c r="F25" s="169"/>
      <c r="G25" s="169"/>
      <c r="H25" s="169"/>
      <c r="I25" s="170"/>
      <c r="J25" s="172"/>
      <c r="K25" s="33" t="s">
        <v>61</v>
      </c>
      <c r="L25" s="21"/>
      <c r="M25" s="21"/>
    </row>
    <row r="26" spans="2:13" ht="28.5" x14ac:dyDescent="0.25">
      <c r="C26" s="73"/>
      <c r="D26" s="173"/>
      <c r="E26" s="173"/>
      <c r="F26" s="169"/>
      <c r="G26" s="169"/>
      <c r="H26" s="169"/>
      <c r="I26" s="170"/>
      <c r="J26" s="172"/>
      <c r="K26" s="33" t="s">
        <v>62</v>
      </c>
      <c r="L26" s="21">
        <v>10312.15</v>
      </c>
      <c r="M26" s="21">
        <v>8669.81</v>
      </c>
    </row>
    <row r="27" spans="2:13" x14ac:dyDescent="0.25">
      <c r="C27" s="73"/>
      <c r="D27" s="173"/>
      <c r="E27" s="173"/>
      <c r="F27" s="169"/>
      <c r="G27" s="169"/>
      <c r="H27" s="169"/>
      <c r="I27" s="170"/>
      <c r="J27" s="172"/>
      <c r="K27" s="33" t="s">
        <v>63</v>
      </c>
      <c r="L27" s="21"/>
      <c r="M27" s="21"/>
    </row>
    <row r="28" spans="2:13" ht="28.5" x14ac:dyDescent="0.25">
      <c r="C28" s="73"/>
      <c r="D28" s="174"/>
      <c r="E28" s="174"/>
      <c r="F28" s="169"/>
      <c r="G28" s="169"/>
      <c r="H28" s="169"/>
      <c r="I28" s="171"/>
      <c r="J28" s="172"/>
      <c r="K28" s="37" t="s">
        <v>64</v>
      </c>
      <c r="L28" s="21">
        <v>542.75</v>
      </c>
      <c r="M28" s="21">
        <v>456.35</v>
      </c>
    </row>
    <row r="29" spans="2:13" x14ac:dyDescent="0.25">
      <c r="C29" s="131"/>
      <c r="D29" s="120"/>
      <c r="E29" s="120"/>
      <c r="F29" s="169"/>
      <c r="G29" s="169"/>
      <c r="H29" s="169"/>
      <c r="I29" s="172"/>
      <c r="J29" s="172"/>
      <c r="K29" s="36"/>
      <c r="L29" s="21"/>
      <c r="M29" s="21"/>
    </row>
    <row r="30" spans="2:13" x14ac:dyDescent="0.25">
      <c r="C30" s="131"/>
      <c r="D30" s="120"/>
      <c r="E30" s="120"/>
      <c r="F30" s="169"/>
      <c r="G30" s="169"/>
      <c r="H30" s="169"/>
      <c r="I30" s="172"/>
      <c r="J30" s="172"/>
      <c r="K30" s="36"/>
      <c r="L30" s="21"/>
      <c r="M30" s="21"/>
    </row>
    <row r="31" spans="2:13" x14ac:dyDescent="0.25">
      <c r="C31" s="131"/>
      <c r="D31" s="120"/>
      <c r="E31" s="120"/>
      <c r="F31" s="169"/>
      <c r="G31" s="169"/>
      <c r="H31" s="169"/>
      <c r="I31" s="172"/>
      <c r="J31" s="172"/>
      <c r="K31" s="36"/>
      <c r="L31" s="21"/>
      <c r="M31" s="21"/>
    </row>
    <row r="32" spans="2:13" x14ac:dyDescent="0.25">
      <c r="C32" s="131"/>
      <c r="D32" s="120"/>
      <c r="E32" s="120"/>
      <c r="F32" s="169"/>
      <c r="G32" s="169"/>
      <c r="H32" s="169"/>
      <c r="I32" s="172"/>
      <c r="J32" s="172"/>
      <c r="K32" s="36"/>
      <c r="L32" s="21"/>
      <c r="M32" s="21"/>
    </row>
    <row r="33" spans="3:13" ht="45" customHeight="1" x14ac:dyDescent="0.25">
      <c r="C33" s="131"/>
      <c r="D33" s="120"/>
      <c r="E33" s="120"/>
      <c r="F33" s="169"/>
      <c r="G33" s="169"/>
      <c r="H33" s="169"/>
      <c r="I33" s="172"/>
      <c r="J33" s="172"/>
      <c r="K33" s="36"/>
      <c r="L33" s="21"/>
      <c r="M33" s="21"/>
    </row>
  </sheetData>
  <mergeCells count="42">
    <mergeCell ref="H19:H23"/>
    <mergeCell ref="G19:G23"/>
    <mergeCell ref="F19:F23"/>
    <mergeCell ref="E19:E23"/>
    <mergeCell ref="D19:D23"/>
    <mergeCell ref="C19:C23"/>
    <mergeCell ref="I10:I12"/>
    <mergeCell ref="J10:J12"/>
    <mergeCell ref="K10:K12"/>
    <mergeCell ref="L10:M10"/>
    <mergeCell ref="J19:J23"/>
    <mergeCell ref="I19:I23"/>
    <mergeCell ref="C10:C12"/>
    <mergeCell ref="D10:D12"/>
    <mergeCell ref="E10:E12"/>
    <mergeCell ref="F10:F12"/>
    <mergeCell ref="G10:G12"/>
    <mergeCell ref="H10:H12"/>
    <mergeCell ref="H14:H18"/>
    <mergeCell ref="I14:I18"/>
    <mergeCell ref="J14:J18"/>
    <mergeCell ref="C14:C18"/>
    <mergeCell ref="D14:D18"/>
    <mergeCell ref="E14:E18"/>
    <mergeCell ref="F14:F18"/>
    <mergeCell ref="G14:G18"/>
    <mergeCell ref="H24:H28"/>
    <mergeCell ref="I24:I28"/>
    <mergeCell ref="J24:J28"/>
    <mergeCell ref="C29:C33"/>
    <mergeCell ref="D29:D33"/>
    <mergeCell ref="E29:E33"/>
    <mergeCell ref="F29:F33"/>
    <mergeCell ref="G29:G33"/>
    <mergeCell ref="H29:H33"/>
    <mergeCell ref="I29:I33"/>
    <mergeCell ref="J29:J33"/>
    <mergeCell ref="C24:C28"/>
    <mergeCell ref="D24:D28"/>
    <mergeCell ref="E24:E28"/>
    <mergeCell ref="F24:F28"/>
    <mergeCell ref="G24:G28"/>
  </mergeCells>
  <pageMargins left="0.70866141732283472" right="0.70866141732283472" top="0.74803149606299213" bottom="0.74803149606299213" header="0.31496062992125984" footer="0.31496062992125984"/>
  <pageSetup paperSize="9" scale="45"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приложение 3</vt:lpstr>
      <vt:lpstr>Таблица 2</vt:lpstr>
      <vt:lpstr>Таблица 3</vt:lpstr>
      <vt:lpstr>'Таблица 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2022-04-14T09:01:17Z</dcterms:modified>
</cp:coreProperties>
</file>